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20" yWindow="2220" windowWidth="25140" windowHeight="25560" firstSheet="2" activeTab="2"/>
  </bookViews>
  <sheets>
    <sheet name="Daily Schedule" sheetId="1" r:id="rId1"/>
    <sheet name="Event Scheduler" sheetId="2" r:id="rId2"/>
    <sheet name="Time Intervals" sheetId="3" r:id="rId3"/>
  </sheets>
  <definedNames>
    <definedName name="_xlfn.IFERROR" hidden="1">#NAME?</definedName>
    <definedName name="BigNum">9.99E+307</definedName>
    <definedName name="BigStr">REPT("z",255)</definedName>
    <definedName name="DateVal">'Daily Schedule'!$F$3</definedName>
    <definedName name="LookUpDateAndTime">'Event Scheduler'!$E$5:$E$17&amp;'Event Scheduler'!$F$5:$F$17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'Time Intervals'!$B$4:$B$54</definedName>
  </definedNames>
  <calcPr fullCalcOnLoad="1"/>
</workbook>
</file>

<file path=xl/sharedStrings.xml><?xml version="1.0" encoding="utf-8"?>
<sst xmlns="http://schemas.openxmlformats.org/spreadsheetml/2006/main" count="278" uniqueCount="130">
  <si>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</si>
  <si>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</si>
  <si>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</si>
  <si>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</si>
  <si>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</si>
  <si>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</si>
  <si>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</si>
  <si>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</si>
  <si>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</si>
  <si>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</si>
  <si>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</si>
  <si>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</si>
  <si>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</si>
  <si>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</si>
  <si>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</si>
  <si>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</si>
  <si>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</si>
  <si>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</si>
  <si>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</si>
  <si>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</si>
  <si>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</si>
  <si>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</si>
  <si>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</si>
  <si>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</si>
  <si>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</si>
  <si>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</si>
  <si>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</si>
  <si>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</si>
  <si>
    <t>Kevin Griffith</t>
  </si>
  <si>
    <t>Laura Medina</t>
  </si>
  <si>
    <t>Hamp Overton</t>
  </si>
  <si>
    <t>Danny Retz</t>
  </si>
  <si>
    <t>Henry Griffin</t>
  </si>
  <si>
    <t>Diane Baas</t>
  </si>
  <si>
    <t>Tony French</t>
  </si>
  <si>
    <t>Erik Hansen</t>
  </si>
  <si>
    <t>David Hoover</t>
  </si>
  <si>
    <t>Debra Daniel</t>
  </si>
  <si>
    <t>PAC 324</t>
  </si>
  <si>
    <t>(504) 280-6812</t>
  </si>
  <si>
    <t>fretz@uno.edu</t>
  </si>
  <si>
    <t>PAC 311</t>
  </si>
  <si>
    <t>lmedina@uno.edu</t>
  </si>
  <si>
    <t>joverton@uno.edu</t>
  </si>
  <si>
    <t>PAC 306</t>
  </si>
  <si>
    <t>(504-280-6804</t>
  </si>
  <si>
    <t>hgriffin@uno.edu</t>
  </si>
  <si>
    <t>(504) 280-7214</t>
  </si>
  <si>
    <t>PAC 325</t>
  </si>
  <si>
    <t>(504) 280-3182</t>
  </si>
  <si>
    <t>kgriffit@uno.edu</t>
  </si>
  <si>
    <t>PAC 207</t>
  </si>
  <si>
    <t>afrench@uno.edu</t>
  </si>
  <si>
    <t>dbaas@uno.edu</t>
  </si>
  <si>
    <t>(504) 280-6814</t>
  </si>
  <si>
    <t>PAC 308</t>
  </si>
  <si>
    <t>ehansen@uno.edu</t>
  </si>
  <si>
    <t>(504) 280-6807</t>
  </si>
  <si>
    <t>PAC 357</t>
  </si>
  <si>
    <t>(504) 280-6317</t>
  </si>
  <si>
    <t>dhoover@uno.edu</t>
  </si>
  <si>
    <t>PAC 304</t>
  </si>
  <si>
    <t>(504) 280-6811</t>
  </si>
  <si>
    <t>ddaniel@uno.edu</t>
  </si>
  <si>
    <t>Laszlo Fulop</t>
  </si>
  <si>
    <t>(504)280-6809</t>
  </si>
  <si>
    <t>PAC 327</t>
  </si>
  <si>
    <t>(504) 280-6809</t>
  </si>
  <si>
    <t>PAC 310</t>
  </si>
  <si>
    <t>(504) 280-6030</t>
  </si>
  <si>
    <t>PAC 302</t>
  </si>
  <si>
    <t>MONDAY</t>
  </si>
  <si>
    <t>TUESDAY</t>
  </si>
  <si>
    <t>2:00-5:00</t>
  </si>
  <si>
    <t>THURSDAY</t>
  </si>
  <si>
    <t xml:space="preserve">9:00 - 11:00 </t>
  </si>
  <si>
    <t>WEDNESDAY</t>
  </si>
  <si>
    <t>(504)280-6807</t>
  </si>
  <si>
    <t>Appointment upon request</t>
  </si>
  <si>
    <t>(504)280-3182</t>
  </si>
  <si>
    <t>(504)280-6808</t>
  </si>
  <si>
    <t>(504) 280-6804</t>
  </si>
  <si>
    <t>3:00-5:00</t>
  </si>
  <si>
    <t>9:00-11:00</t>
  </si>
  <si>
    <t>PAC 302/118</t>
  </si>
  <si>
    <t>(504)280-6810</t>
  </si>
  <si>
    <t>lzfulop@uno.edu</t>
  </si>
  <si>
    <t>Film Faculty</t>
  </si>
  <si>
    <t>Theatre Faculty</t>
  </si>
  <si>
    <t>PAC 325/118</t>
  </si>
  <si>
    <t>1:30-3:30</t>
  </si>
  <si>
    <t>James Roe</t>
  </si>
  <si>
    <t>Kevin McLin</t>
  </si>
  <si>
    <t>PA 357</t>
  </si>
  <si>
    <t>8:00-9:30</t>
  </si>
  <si>
    <t>9:00-12:00</t>
  </si>
  <si>
    <t>12:00-1:00</t>
  </si>
  <si>
    <t>jroe@uno.edu</t>
  </si>
  <si>
    <t>(504)280-6803</t>
  </si>
  <si>
    <t>PAC 312</t>
  </si>
  <si>
    <t>kmclin@uno.edu</t>
  </si>
  <si>
    <t>(504)-280-7382</t>
  </si>
  <si>
    <t>(504)280-7382</t>
  </si>
  <si>
    <t>2:00 3:30</t>
  </si>
  <si>
    <t>2:00 -3:30</t>
  </si>
  <si>
    <t>(504) 280-6803</t>
  </si>
  <si>
    <t>11:00-12:00/ 1:00-2:00</t>
  </si>
  <si>
    <t>10:00-11:30</t>
  </si>
  <si>
    <t>9:00-10:30</t>
  </si>
  <si>
    <t>11:00-12:00// 3:30-5:00</t>
  </si>
  <si>
    <t xml:space="preserve">2:00-3:00 </t>
  </si>
  <si>
    <t>11:00- 12:00 /3:30- 5:00</t>
  </si>
  <si>
    <t>10:00-12:00</t>
  </si>
  <si>
    <t>2:00-4:00</t>
  </si>
  <si>
    <t>(504) 280-6808</t>
  </si>
  <si>
    <t>SPRING 2017</t>
  </si>
  <si>
    <t>ADVISOR</t>
  </si>
  <si>
    <t>FACULTY</t>
  </si>
  <si>
    <t>OFFICE</t>
  </si>
  <si>
    <t>PHONE</t>
  </si>
  <si>
    <t>E-MAIL</t>
  </si>
  <si>
    <t>1:00-1:00</t>
  </si>
  <si>
    <t>1:00-3:00</t>
  </si>
  <si>
    <t>Chair</t>
  </si>
  <si>
    <t>Associate Chair</t>
  </si>
  <si>
    <t>3:00-5:00 (GRAD STUDENTS) only</t>
  </si>
  <si>
    <t xml:space="preserve">2:30 4:30 ( GRAD STUDENTS)  only </t>
  </si>
  <si>
    <t>2:00-4:00( GRAD STUDENTS) only</t>
  </si>
  <si>
    <t>FRIDAY</t>
  </si>
  <si>
    <t xml:space="preserve">MONDAY - FRIDAY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</si>
</sst>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mmmm\ d\,\ yyyy;@"/>
    <numFmt numFmtId="166" formatCode=";;;"/>
  </numFmts>
  <fonts count="72">
    <font>
      <sz val="9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54"/>
      <name val="Calibri"/>
      <family val="2"/>
    </font>
    <font>
      <sz val="11"/>
      <color indexed="17"/>
      <name val="Calibri"/>
      <family val="2"/>
    </font>
    <font>
      <b/>
      <sz val="34"/>
      <color indexed="63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1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2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Times New Roman"/>
      <family val="1"/>
    </font>
    <font>
      <u val="single"/>
      <sz val="11"/>
      <color indexed="15"/>
      <name val="Times New Roman"/>
      <family val="1"/>
    </font>
    <font>
      <b/>
      <sz val="11"/>
      <color indexed="8"/>
      <name val="Times New Roman"/>
      <family val="1"/>
    </font>
    <font>
      <sz val="11"/>
      <color indexed="15"/>
      <name val="Segoe Print"/>
      <family val="0"/>
    </font>
    <font>
      <b/>
      <sz val="22"/>
      <color indexed="15"/>
      <name val="Arial"/>
      <family val="2"/>
    </font>
    <font>
      <sz val="11"/>
      <color indexed="63"/>
      <name val="Webdings"/>
      <family val="1"/>
    </font>
    <font>
      <b/>
      <sz val="90"/>
      <color indexed="15"/>
      <name val="Arial"/>
      <family val="2"/>
    </font>
    <font>
      <b/>
      <sz val="26"/>
      <color indexed="9"/>
      <name val="Calibri"/>
      <family val="2"/>
    </font>
    <font>
      <sz val="8"/>
      <name val="Calibri"/>
      <family val="2"/>
    </font>
    <font>
      <b/>
      <sz val="9"/>
      <color indexed="63"/>
      <name val="Calibri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3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0.5999600291252136"/>
      <name val="Calibri"/>
      <family val="2"/>
    </font>
    <font>
      <b/>
      <sz val="10"/>
      <color theme="1"/>
      <name val="Calibri"/>
      <family val="2"/>
    </font>
    <font>
      <sz val="10"/>
      <color theme="3"/>
      <name val="Calibri"/>
      <family val="2"/>
    </font>
    <font>
      <sz val="12"/>
      <color theme="1"/>
      <name val="Calibri"/>
      <family val="2"/>
    </font>
    <font>
      <sz val="9"/>
      <color theme="3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color theme="3"/>
      <name val="Webdings"/>
      <family val="1"/>
    </font>
    <font>
      <b/>
      <sz val="22"/>
      <color theme="4"/>
      <name val="Arial"/>
      <family val="2"/>
    </font>
    <font>
      <sz val="11"/>
      <color theme="4"/>
      <name val="Segoe Print"/>
      <family val="0"/>
    </font>
    <font>
      <b/>
      <sz val="90"/>
      <color theme="4"/>
      <name val="Arial"/>
      <family val="2"/>
    </font>
    <font>
      <b/>
      <sz val="2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3"/>
      </left>
      <right>
        <color indexed="63"/>
      </right>
      <top style="hair">
        <color theme="0" tint="-0.3499799966812134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 style="hair">
        <color theme="0" tint="-0.3499799966812134"/>
      </bottom>
    </border>
    <border>
      <left style="thin">
        <color theme="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>
        <color theme="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>
        <color theme="3"/>
      </right>
      <top style="thin">
        <color theme="3"/>
      </top>
      <bottom style="hair">
        <color theme="0" tint="-0.349979996681213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3"/>
      </right>
      <top style="hair">
        <color theme="0" tint="-0.3499799966812134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3" applyNumberFormat="0" applyFill="0" applyAlignment="0" applyProtection="0"/>
    <xf numFmtId="0" fontId="54" fillId="32" borderId="0" applyNumberFormat="0" applyBorder="0" applyAlignment="0" applyProtection="0"/>
    <xf numFmtId="0" fontId="0" fillId="33" borderId="4" applyNumberFormat="0" applyFont="0" applyAlignment="0" applyProtection="0"/>
    <xf numFmtId="0" fontId="55" fillId="27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9" fillId="34" borderId="7" xfId="0" applyFont="1" applyFill="1" applyBorder="1" applyAlignment="1" applyProtection="1">
      <alignment horizontal="left" vertical="center"/>
      <protection locked="0"/>
    </xf>
    <xf numFmtId="0" fontId="50" fillId="35" borderId="8" xfId="0" applyFont="1" applyFill="1" applyBorder="1" applyAlignment="1">
      <alignment horizontal="left" indent="1"/>
    </xf>
    <xf numFmtId="0" fontId="0" fillId="35" borderId="9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4" fontId="59" fillId="35" borderId="9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6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49" fillId="34" borderId="0" xfId="0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vertical="center"/>
      <protection/>
    </xf>
    <xf numFmtId="165" fontId="48" fillId="30" borderId="0" xfId="50" applyNumberFormat="1" applyAlignment="1" applyProtection="1">
      <alignment horizontal="left" vertical="center"/>
      <protection locked="0"/>
    </xf>
    <xf numFmtId="0" fontId="61" fillId="36" borderId="11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 indent="5"/>
    </xf>
    <xf numFmtId="164" fontId="63" fillId="36" borderId="0" xfId="0" applyNumberFormat="1" applyFont="1" applyFill="1" applyBorder="1" applyAlignment="1">
      <alignment horizontal="left" vertical="center" indent="1"/>
    </xf>
    <xf numFmtId="164" fontId="63" fillId="36" borderId="12" xfId="0" applyNumberFormat="1" applyFont="1" applyFill="1" applyBorder="1" applyAlignment="1">
      <alignment horizontal="left" vertical="center" indent="1"/>
    </xf>
    <xf numFmtId="164" fontId="63" fillId="36" borderId="13" xfId="0" applyNumberFormat="1" applyFont="1" applyFill="1" applyBorder="1" applyAlignment="1">
      <alignment horizontal="left" vertical="center" indent="1"/>
    </xf>
    <xf numFmtId="0" fontId="63" fillId="36" borderId="14" xfId="0" applyFont="1" applyFill="1" applyBorder="1" applyAlignment="1">
      <alignment horizontal="left" vertical="center"/>
    </xf>
    <xf numFmtId="0" fontId="63" fillId="36" borderId="15" xfId="0" applyFont="1" applyFill="1" applyBorder="1" applyAlignment="1">
      <alignment horizontal="left" vertical="center"/>
    </xf>
    <xf numFmtId="0" fontId="63" fillId="36" borderId="16" xfId="0" applyFont="1" applyFill="1" applyBorder="1" applyAlignment="1">
      <alignment horizontal="left" vertical="center"/>
    </xf>
    <xf numFmtId="0" fontId="64" fillId="0" borderId="17" xfId="0" applyFont="1" applyBorder="1" applyAlignment="1">
      <alignment horizontal="center" vertical="center"/>
    </xf>
    <xf numFmtId="0" fontId="2" fillId="37" borderId="17" xfId="50" applyFont="1" applyFill="1" applyBorder="1" applyAlignment="1">
      <alignment horizontal="center" vertical="center"/>
    </xf>
    <xf numFmtId="164" fontId="64" fillId="38" borderId="17" xfId="0" applyNumberFormat="1" applyFont="1" applyFill="1" applyBorder="1" applyAlignment="1">
      <alignment horizontal="center" vertical="center"/>
    </xf>
    <xf numFmtId="0" fontId="64" fillId="38" borderId="17" xfId="0" applyFont="1" applyFill="1" applyBorder="1" applyAlignment="1">
      <alignment horizontal="center" vertical="center"/>
    </xf>
    <xf numFmtId="0" fontId="65" fillId="38" borderId="17" xfId="53" applyFont="1" applyFill="1" applyBorder="1" applyAlignment="1" applyProtection="1">
      <alignment horizontal="center" vertical="center"/>
      <protection/>
    </xf>
    <xf numFmtId="164" fontId="64" fillId="38" borderId="18" xfId="0" applyNumberFormat="1" applyFont="1" applyFill="1" applyBorder="1" applyAlignment="1">
      <alignment horizontal="center" vertical="center"/>
    </xf>
    <xf numFmtId="164" fontId="66" fillId="37" borderId="17" xfId="0" applyNumberFormat="1" applyFont="1" applyFill="1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/>
    </xf>
    <xf numFmtId="164" fontId="64" fillId="37" borderId="17" xfId="0" applyNumberFormat="1" applyFont="1" applyFill="1" applyBorder="1" applyAlignment="1">
      <alignment horizontal="center" vertical="center"/>
    </xf>
    <xf numFmtId="0" fontId="65" fillId="37" borderId="17" xfId="53" applyFont="1" applyFill="1" applyBorder="1" applyAlignment="1" applyProtection="1">
      <alignment horizontal="center" vertical="center"/>
      <protection/>
    </xf>
    <xf numFmtId="164" fontId="66" fillId="38" borderId="17" xfId="0" applyNumberFormat="1" applyFont="1" applyFill="1" applyBorder="1" applyAlignment="1">
      <alignment horizontal="center" vertical="center"/>
    </xf>
    <xf numFmtId="164" fontId="66" fillId="38" borderId="18" xfId="0" applyNumberFormat="1" applyFont="1" applyFill="1" applyBorder="1" applyAlignment="1">
      <alignment horizontal="center" vertical="center"/>
    </xf>
    <xf numFmtId="0" fontId="65" fillId="38" borderId="19" xfId="53" applyFont="1" applyFill="1" applyBorder="1" applyAlignment="1" applyProtection="1">
      <alignment horizontal="center" vertical="center"/>
      <protection/>
    </xf>
    <xf numFmtId="0" fontId="64" fillId="37" borderId="18" xfId="0" applyFont="1" applyFill="1" applyBorder="1" applyAlignment="1">
      <alignment horizontal="center" vertical="center"/>
    </xf>
    <xf numFmtId="0" fontId="65" fillId="37" borderId="19" xfId="53" applyFont="1" applyFill="1" applyBorder="1" applyAlignment="1" applyProtection="1">
      <alignment horizontal="center" vertical="center"/>
      <protection/>
    </xf>
    <xf numFmtId="0" fontId="64" fillId="38" borderId="18" xfId="0" applyFont="1" applyFill="1" applyBorder="1" applyAlignment="1">
      <alignment horizontal="center" vertical="center"/>
    </xf>
    <xf numFmtId="0" fontId="51" fillId="38" borderId="19" xfId="53" applyFill="1" applyBorder="1" applyAlignment="1" applyProtection="1">
      <alignment horizontal="center" vertical="center"/>
      <protection/>
    </xf>
    <xf numFmtId="0" fontId="3" fillId="37" borderId="17" xfId="0" applyFont="1" applyFill="1" applyBorder="1" applyAlignment="1">
      <alignment horizontal="center" vertical="center"/>
    </xf>
    <xf numFmtId="164" fontId="64" fillId="39" borderId="17" xfId="0" applyNumberFormat="1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65" fillId="39" borderId="17" xfId="53" applyFont="1" applyFill="1" applyBorder="1" applyAlignment="1" applyProtection="1">
      <alignment horizontal="center" vertical="center"/>
      <protection/>
    </xf>
    <xf numFmtId="164" fontId="64" fillId="40" borderId="17" xfId="0" applyNumberFormat="1" applyFont="1" applyFill="1" applyBorder="1" applyAlignment="1">
      <alignment horizontal="center" vertical="center"/>
    </xf>
    <xf numFmtId="0" fontId="64" fillId="40" borderId="17" xfId="0" applyFont="1" applyFill="1" applyBorder="1" applyAlignment="1">
      <alignment horizontal="center" vertical="center"/>
    </xf>
    <xf numFmtId="0" fontId="65" fillId="40" borderId="17" xfId="53" applyFont="1" applyFill="1" applyBorder="1" applyAlignment="1" applyProtection="1">
      <alignment horizontal="center" vertical="center"/>
      <protection/>
    </xf>
    <xf numFmtId="164" fontId="64" fillId="37" borderId="18" xfId="0" applyNumberFormat="1" applyFont="1" applyFill="1" applyBorder="1" applyAlignment="1">
      <alignment horizontal="center" vertical="center"/>
    </xf>
    <xf numFmtId="0" fontId="67" fillId="41" borderId="20" xfId="0" applyFont="1" applyFill="1" applyBorder="1" applyAlignment="1" applyProtection="1">
      <alignment horizontal="right" vertical="center" wrapText="1"/>
      <protection locked="0"/>
    </xf>
    <xf numFmtId="0" fontId="67" fillId="41" borderId="9" xfId="0" applyFont="1" applyFill="1" applyBorder="1" applyAlignment="1" applyProtection="1">
      <alignment horizontal="right" vertical="center" wrapText="1"/>
      <protection locked="0"/>
    </xf>
    <xf numFmtId="0" fontId="67" fillId="41" borderId="21" xfId="0" applyFont="1" applyFill="1" applyBorder="1" applyAlignment="1" applyProtection="1">
      <alignment horizontal="right" vertical="center" wrapText="1"/>
      <protection locked="0"/>
    </xf>
    <xf numFmtId="0" fontId="68" fillId="35" borderId="9" xfId="0" applyFont="1" applyFill="1" applyBorder="1" applyAlignment="1">
      <alignment horizontal="left" vertical="center" indent="1"/>
    </xf>
    <xf numFmtId="0" fontId="48" fillId="30" borderId="0" xfId="50" applyAlignment="1" applyProtection="1">
      <alignment horizontal="left" vertical="center" indent="10"/>
      <protection locked="0"/>
    </xf>
    <xf numFmtId="0" fontId="67" fillId="41" borderId="22" xfId="0" applyFont="1" applyFill="1" applyBorder="1" applyAlignment="1" applyProtection="1">
      <alignment horizontal="right" vertical="center" wrapText="1"/>
      <protection locked="0"/>
    </xf>
    <xf numFmtId="0" fontId="67" fillId="41" borderId="23" xfId="0" applyFont="1" applyFill="1" applyBorder="1" applyAlignment="1" applyProtection="1">
      <alignment horizontal="right" vertical="center" wrapText="1"/>
      <protection locked="0"/>
    </xf>
    <xf numFmtId="0" fontId="48" fillId="30" borderId="0" xfId="50" applyAlignment="1" applyProtection="1">
      <alignment horizontal="left" vertical="center" indent="6"/>
      <protection locked="0"/>
    </xf>
    <xf numFmtId="0" fontId="69" fillId="41" borderId="24" xfId="0" applyFont="1" applyFill="1" applyBorder="1" applyAlignment="1" applyProtection="1">
      <alignment horizontal="center" vertical="center" wrapText="1"/>
      <protection locked="0"/>
    </xf>
    <xf numFmtId="0" fontId="69" fillId="41" borderId="25" xfId="0" applyFont="1" applyFill="1" applyBorder="1" applyAlignment="1" applyProtection="1">
      <alignment horizontal="center" vertical="center" wrapText="1"/>
      <protection locked="0"/>
    </xf>
    <xf numFmtId="0" fontId="47" fillId="0" borderId="0" xfId="49" applyAlignment="1">
      <alignment horizontal="center" vertical="top"/>
    </xf>
    <xf numFmtId="0" fontId="49" fillId="30" borderId="26" xfId="51" applyBorder="1" applyAlignment="1">
      <alignment horizontal="left" vertical="center" indent="1"/>
    </xf>
    <xf numFmtId="0" fontId="49" fillId="30" borderId="27" xfId="51" applyBorder="1" applyAlignment="1">
      <alignment horizontal="left" vertical="center" indent="1"/>
    </xf>
    <xf numFmtId="0" fontId="60" fillId="38" borderId="26" xfId="0" applyFont="1" applyFill="1" applyBorder="1" applyAlignment="1">
      <alignment horizontal="left" vertical="center" indent="1"/>
    </xf>
    <xf numFmtId="0" fontId="60" fillId="38" borderId="27" xfId="0" applyFont="1" applyFill="1" applyBorder="1" applyAlignment="1">
      <alignment horizontal="left" vertical="center" indent="1"/>
    </xf>
    <xf numFmtId="0" fontId="70" fillId="0" borderId="0" xfId="0" applyFont="1" applyAlignment="1">
      <alignment horizontal="center" vertical="center"/>
    </xf>
    <xf numFmtId="0" fontId="69" fillId="41" borderId="28" xfId="0" applyFont="1" applyFill="1" applyBorder="1" applyAlignment="1" applyProtection="1">
      <alignment horizontal="center" vertical="center" wrapText="1"/>
      <protection locked="0"/>
    </xf>
    <xf numFmtId="0" fontId="49" fillId="30" borderId="0" xfId="51" applyAlignment="1" applyProtection="1">
      <alignment horizontal="left" vertical="center" indent="5"/>
      <protection locked="0"/>
    </xf>
    <xf numFmtId="0" fontId="56" fillId="0" borderId="0" xfId="60" applyFill="1" applyAlignment="1">
      <alignment horizontal="left" vertical="center"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4" borderId="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4"/>
      </font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fgColor indexed="65"/>
          <bgColor theme="0"/>
        </patternFill>
      </fill>
      <border>
        <left/>
        <right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>
          <bgColor theme="0"/>
        </patternFill>
      </fill>
      <border>
        <left/>
        <right/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color theme="4"/>
      </font>
      <fill>
        <patternFill>
          <bgColor theme="5" tint="0.7999799847602844"/>
        </patternFill>
      </fill>
      <border/>
    </dxf>
  </dxfs>
  <tableStyles count="1" defaultTableStyle="TableStyleMedium2" defaultPivotStyle="PivotStyleLight16">
    <tableStyle name="Daily Schedule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ent Scheduler'!A1" /><Relationship Id="rId2" Type="http://schemas.openxmlformats.org/officeDocument/2006/relationships/hyperlink" Target="#'Time Interval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Daily Schedule'!A1" /><Relationship Id="rId2" Type="http://schemas.openxmlformats.org/officeDocument/2006/relationships/hyperlink" Target="#'Time Interval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1</xdr:col>
      <xdr:colOff>295275</xdr:colOff>
      <xdr:row>13</xdr:row>
      <xdr:rowOff>28575</xdr:rowOff>
    </xdr:to>
    <xdr:grpSp>
      <xdr:nvGrpSpPr>
        <xdr:cNvPr id="1" name="View Schedule Icon" descr="&quot;&quot;"/>
        <xdr:cNvGrpSpPr>
          <a:grpSpLocks noChangeAspect="1"/>
        </xdr:cNvGrpSpPr>
      </xdr:nvGrpSpPr>
      <xdr:grpSpPr>
        <a:xfrm>
          <a:off x="304800" y="2276475"/>
          <a:ext cx="295275" cy="285750"/>
          <a:chOff x="61" y="204"/>
          <a:chExt cx="31" cy="120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61" y="204"/>
            <a:ext cx="31" cy="1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10"/>
          <xdr:cNvSpPr>
            <a:spLocks/>
          </xdr:cNvSpPr>
        </xdr:nvSpPr>
        <xdr:spPr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11"/>
          <xdr:cNvSpPr>
            <a:spLocks/>
          </xdr:cNvSpPr>
        </xdr:nvSpPr>
        <xdr:spPr>
          <a:xfrm>
            <a:off x="61" y="204"/>
            <a:ext cx="30" cy="120"/>
          </a:xfrm>
          <a:custGeom>
            <a:pathLst>
              <a:path h="3151" w="3196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905" y="2280"/>
                </a:moveTo>
                <a:lnTo>
                  <a:pt x="1442" y="2280"/>
                </a:ln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close/>
                <a:moveTo>
                  <a:pt x="1442" y="2607"/>
                </a:moveTo>
                <a:lnTo>
                  <a:pt x="1442" y="2280"/>
                </a:lnTo>
                <a:lnTo>
                  <a:pt x="979" y="2280"/>
                </a:lnTo>
                <a:lnTo>
                  <a:pt x="1308" y="2280"/>
                </a:lnTo>
                <a:lnTo>
                  <a:pt x="1308" y="2607"/>
                </a:lnTo>
                <a:close/>
                <a:moveTo>
                  <a:pt x="1308" y="2607"/>
                </a:moveTo>
                <a:lnTo>
                  <a:pt x="979" y="2607"/>
                </a:lnTo>
                <a:lnTo>
                  <a:pt x="979" y="2280"/>
                </a:lnTo>
                <a:lnTo>
                  <a:pt x="517" y="2280"/>
                </a:lnTo>
                <a:lnTo>
                  <a:pt x="846" y="2280"/>
                </a:lnTo>
                <a:close/>
                <a:moveTo>
                  <a:pt x="846" y="2280"/>
                </a:move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lnTo>
                  <a:pt x="2368" y="1843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2368" y="1843"/>
                </a:moveTo>
                <a:lnTo>
                  <a:pt x="1905" y="1843"/>
                </a:ln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close/>
                <a:moveTo>
                  <a:pt x="1905" y="2170"/>
                </a:moveTo>
                <a:lnTo>
                  <a:pt x="1905" y="1843"/>
                </a:lnTo>
                <a:lnTo>
                  <a:pt x="1442" y="1843"/>
                </a:lnTo>
                <a:lnTo>
                  <a:pt x="1771" y="1843"/>
                </a:lnTo>
                <a:lnTo>
                  <a:pt x="1771" y="2170"/>
                </a:lnTo>
                <a:close/>
                <a:moveTo>
                  <a:pt x="1771" y="2170"/>
                </a:moveTo>
                <a:lnTo>
                  <a:pt x="1442" y="2170"/>
                </a:lnTo>
                <a:lnTo>
                  <a:pt x="1442" y="1843"/>
                </a:lnTo>
                <a:lnTo>
                  <a:pt x="979" y="1843"/>
                </a:lnTo>
                <a:lnTo>
                  <a:pt x="1308" y="1843"/>
                </a:lnTo>
                <a:close/>
                <a:moveTo>
                  <a:pt x="1308" y="1843"/>
                </a:move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lnTo>
                  <a:pt x="517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517" y="1843"/>
                </a:moveTo>
                <a:lnTo>
                  <a:pt x="2368" y="1405"/>
                </a:ln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close/>
                <a:moveTo>
                  <a:pt x="2368" y="1733"/>
                </a:moveTo>
                <a:lnTo>
                  <a:pt x="2368" y="1405"/>
                </a:lnTo>
                <a:lnTo>
                  <a:pt x="1905" y="1405"/>
                </a:lnTo>
                <a:lnTo>
                  <a:pt x="2233" y="1405"/>
                </a:lnTo>
                <a:lnTo>
                  <a:pt x="2233" y="1733"/>
                </a:lnTo>
                <a:close/>
                <a:moveTo>
                  <a:pt x="2233" y="1733"/>
                </a:moveTo>
                <a:lnTo>
                  <a:pt x="1905" y="1733"/>
                </a:lnTo>
                <a:lnTo>
                  <a:pt x="1905" y="1405"/>
                </a:lnTo>
                <a:lnTo>
                  <a:pt x="1442" y="1405"/>
                </a:lnTo>
                <a:lnTo>
                  <a:pt x="1771" y="1405"/>
                </a:lnTo>
                <a:close/>
                <a:moveTo>
                  <a:pt x="1771" y="1405"/>
                </a:move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lnTo>
                  <a:pt x="979" y="1405"/>
                </a:ln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lnTo>
                  <a:pt x="292" y="1050"/>
                </a:ln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lnTo>
                  <a:pt x="0" y="253"/>
                </a:ln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close/>
                <a:moveTo>
                  <a:pt x="2679" y="716"/>
                </a:move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lnTo>
                  <a:pt x="2430" y="0"/>
                </a:ln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close/>
                <a:moveTo>
                  <a:pt x="2377" y="749"/>
                </a:move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lnTo>
                  <a:pt x="790" y="0"/>
                </a:ln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295275</xdr:colOff>
      <xdr:row>25</xdr:row>
      <xdr:rowOff>76200</xdr:rowOff>
    </xdr:from>
    <xdr:to>
      <xdr:col>2</xdr:col>
      <xdr:colOff>523875</xdr:colOff>
      <xdr:row>26</xdr:row>
      <xdr:rowOff>76200</xdr:rowOff>
    </xdr:to>
    <xdr:grpSp>
      <xdr:nvGrpSpPr>
        <xdr:cNvPr id="5" name="Add Event" descr="Click to add a new event"/>
        <xdr:cNvGrpSpPr>
          <a:grpSpLocks/>
        </xdr:cNvGrpSpPr>
      </xdr:nvGrpSpPr>
      <xdr:grpSpPr>
        <a:xfrm>
          <a:off x="295275" y="4895850"/>
          <a:ext cx="1524000" cy="190500"/>
          <a:chOff x="298188" y="4809004"/>
          <a:chExt cx="1381125" cy="190500"/>
        </a:xfrm>
        <a:solidFill>
          <a:srgbClr val="FFFFFF"/>
        </a:solidFill>
      </xdr:grpSpPr>
      <xdr:sp>
        <xdr:nvSpPr>
          <xdr:cNvPr id="6" name="Rounded Rectangle 111">
            <a:hlinkClick r:id="rId1"/>
          </xdr:cNvPr>
          <xdr:cNvSpPr>
            <a:spLocks/>
          </xdr:cNvSpPr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rgbClr val="D9D9D9"/>
          </a:solidFill>
          <a:ln w="10000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ADD</a:t>
            </a:r>
            <a:r>
              <a: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EVENT</a:t>
            </a:r>
          </a:p>
        </xdr:txBody>
      </xdr:sp>
      <xdr:grpSp>
        <xdr:nvGrpSpPr>
          <xdr:cNvPr id="7" name="Add Event"/>
          <xdr:cNvGrpSpPr>
            <a:grpSpLocks noChangeAspect="1"/>
          </xdr:cNvGrpSpPr>
        </xdr:nvGrpSpPr>
        <xdr:grpSpPr>
          <a:xfrm>
            <a:off x="347218" y="4829197"/>
            <a:ext cx="146399" cy="152400"/>
            <a:chOff x="32" y="40"/>
            <a:chExt cx="15" cy="487"/>
          </a:xfrm>
          <a:solidFill>
            <a:srgbClr val="FFFFFF"/>
          </a:solidFill>
        </xdr:grpSpPr>
        <xdr:sp>
          <xdr:nvSpPr>
            <xdr:cNvPr id="8" name="Rectangle 15"/>
            <xdr:cNvSpPr>
              <a:spLocks/>
            </xdr:cNvSpPr>
          </xdr:nvSpPr>
          <xdr:spPr>
            <a:xfrm>
              <a:off x="32" y="40"/>
              <a:ext cx="15" cy="48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Freeform 16"/>
            <xdr:cNvSpPr>
              <a:spLocks/>
            </xdr:cNvSpPr>
          </xdr:nvSpPr>
          <xdr:spPr>
            <a:xfrm>
              <a:off x="32" y="40"/>
              <a:ext cx="15" cy="487"/>
            </a:xfrm>
            <a:custGeom>
              <a:pathLst>
                <a:path h="3265" w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643"/>
                  </a:moveTo>
                  <a:lnTo>
                    <a:pt x="1632" y="495"/>
                  </a:ln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close/>
                  <a:moveTo>
                    <a:pt x="1717" y="498"/>
                  </a:moveTo>
                  <a:lnTo>
                    <a:pt x="1632" y="495"/>
                  </a:lnTo>
                  <a:lnTo>
                    <a:pt x="1632" y="0"/>
                  </a:ln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close/>
                </a:path>
              </a:pathLst>
            </a:custGeom>
            <a:solidFill>
              <a:srgbClr val="A6A6A6"/>
            </a:solidFill>
            <a:ln w="0" cmpd="sng">
              <a:solidFill>
                <a:srgbClr val="A6A6A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304800</xdr:colOff>
      <xdr:row>23</xdr:row>
      <xdr:rowOff>161925</xdr:rowOff>
    </xdr:from>
    <xdr:to>
      <xdr:col>2</xdr:col>
      <xdr:colOff>533400</xdr:colOff>
      <xdr:row>24</xdr:row>
      <xdr:rowOff>161925</xdr:rowOff>
    </xdr:to>
    <xdr:grpSp>
      <xdr:nvGrpSpPr>
        <xdr:cNvPr id="10" name="Edit Times" descr="Click to edit scheduler time intervals"/>
        <xdr:cNvGrpSpPr>
          <a:grpSpLocks/>
        </xdr:cNvGrpSpPr>
      </xdr:nvGrpSpPr>
      <xdr:grpSpPr>
        <a:xfrm>
          <a:off x="304800" y="4600575"/>
          <a:ext cx="1524000" cy="190500"/>
          <a:chOff x="303404" y="4513170"/>
          <a:chExt cx="1379808" cy="190500"/>
        </a:xfrm>
        <a:solidFill>
          <a:srgbClr val="FFFFFF"/>
        </a:solidFill>
      </xdr:grpSpPr>
      <xdr:sp>
        <xdr:nvSpPr>
          <xdr:cNvPr id="11" name="Rounded Rectangle 117">
            <a:hlinkClick r:id="rId2"/>
          </xdr:cNvPr>
          <xdr:cNvSpPr>
            <a:spLocks/>
          </xdr:cNvSpPr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rgbClr val="D9D9D9"/>
          </a:solidFill>
          <a:ln w="10000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EDIT TIMES</a:t>
            </a:r>
          </a:p>
        </xdr:txBody>
      </xdr:sp>
      <xdr:grpSp>
        <xdr:nvGrpSpPr>
          <xdr:cNvPr id="12" name="Edit Times"/>
          <xdr:cNvGrpSpPr>
            <a:grpSpLocks noChangeAspect="1"/>
          </xdr:cNvGrpSpPr>
        </xdr:nvGrpSpPr>
        <xdr:grpSpPr>
          <a:xfrm>
            <a:off x="344108" y="4540269"/>
            <a:ext cx="132807" cy="134636"/>
            <a:chOff x="43" y="73"/>
            <a:chExt cx="41" cy="425"/>
          </a:xfrm>
          <a:solidFill>
            <a:srgbClr val="FFFFFF"/>
          </a:solidFill>
        </xdr:grpSpPr>
        <xdr:sp>
          <xdr:nvSpPr>
            <xdr:cNvPr id="13" name="Rectangle 20"/>
            <xdr:cNvSpPr>
              <a:spLocks/>
            </xdr:cNvSpPr>
          </xdr:nvSpPr>
          <xdr:spPr>
            <a:xfrm>
              <a:off x="43" y="73"/>
              <a:ext cx="16" cy="425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Freeform 21"/>
            <xdr:cNvSpPr>
              <a:spLocks/>
            </xdr:cNvSpPr>
          </xdr:nvSpPr>
          <xdr:spPr>
            <a:xfrm>
              <a:off x="43" y="74"/>
              <a:ext cx="41" cy="424"/>
            </a:xfrm>
            <a:custGeom>
              <a:pathLst>
                <a:path h="2631" w="3093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1053" y="2001"/>
                  </a:moveTo>
                  <a:lnTo>
                    <a:pt x="331" y="1968"/>
                  </a:ln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close/>
                  <a:moveTo>
                    <a:pt x="286" y="1971"/>
                  </a:moveTo>
                  <a:lnTo>
                    <a:pt x="331" y="1968"/>
                  </a:lnTo>
                  <a:lnTo>
                    <a:pt x="1053" y="1004"/>
                  </a:lnTo>
                  <a:lnTo>
                    <a:pt x="3093" y="1004"/>
                  </a:lnTo>
                  <a:lnTo>
                    <a:pt x="3093" y="1636"/>
                  </a:lnTo>
                  <a:close/>
                  <a:moveTo>
                    <a:pt x="3093" y="1636"/>
                  </a:moveTo>
                  <a:lnTo>
                    <a:pt x="1053" y="1636"/>
                  </a:lnTo>
                  <a:lnTo>
                    <a:pt x="1053" y="1004"/>
                  </a:lnTo>
                  <a:lnTo>
                    <a:pt x="331" y="950"/>
                  </a:ln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close/>
                  <a:moveTo>
                    <a:pt x="202" y="976"/>
                  </a:move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lnTo>
                    <a:pt x="1053" y="1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lnTo>
                    <a:pt x="331" y="0"/>
                  </a:ln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close/>
                </a:path>
              </a:pathLst>
            </a:custGeom>
            <a:solidFill>
              <a:srgbClr val="A6A6A6"/>
            </a:solidFill>
            <a:ln w="0" cmpd="sng">
              <a:solidFill>
                <a:srgbClr val="A6A6A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295275</xdr:colOff>
      <xdr:row>22</xdr:row>
      <xdr:rowOff>28575</xdr:rowOff>
    </xdr:to>
    <xdr:grpSp>
      <xdr:nvGrpSpPr>
        <xdr:cNvPr id="15" name="Toolbox Icon" descr="&quot;&quot;"/>
        <xdr:cNvGrpSpPr>
          <a:grpSpLocks noChangeAspect="1"/>
        </xdr:cNvGrpSpPr>
      </xdr:nvGrpSpPr>
      <xdr:grpSpPr>
        <a:xfrm>
          <a:off x="304800" y="3981450"/>
          <a:ext cx="295275" cy="295275"/>
          <a:chOff x="32" y="131"/>
          <a:chExt cx="31" cy="402"/>
        </a:xfrm>
        <a:solidFill>
          <a:srgbClr val="FFFFFF"/>
        </a:solidFill>
      </xdr:grpSpPr>
      <xdr:sp>
        <xdr:nvSpPr>
          <xdr:cNvPr id="16" name="Rectangle 25"/>
          <xdr:cNvSpPr>
            <a:spLocks/>
          </xdr:cNvSpPr>
        </xdr:nvSpPr>
        <xdr:spPr>
          <a:xfrm>
            <a:off x="32" y="131"/>
            <a:ext cx="31" cy="40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26"/>
          <xdr:cNvSpPr>
            <a:spLocks/>
          </xdr:cNvSpPr>
        </xdr:nvSpPr>
        <xdr:spPr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27"/>
          <xdr:cNvSpPr>
            <a:spLocks/>
          </xdr:cNvSpPr>
        </xdr:nvSpPr>
        <xdr:spPr>
          <a:xfrm>
            <a:off x="32" y="131"/>
            <a:ext cx="30" cy="402"/>
          </a:xfrm>
          <a:custGeom>
            <a:pathLst>
              <a:path h="3176" w="322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2" y="1697"/>
                </a:moveTo>
                <a:lnTo>
                  <a:pt x="1429" y="1348"/>
                </a:ln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close/>
                <a:moveTo>
                  <a:pt x="1429" y="1983"/>
                </a:moveTo>
                <a:lnTo>
                  <a:pt x="1429" y="1348"/>
                </a:lnTo>
                <a:lnTo>
                  <a:pt x="1070" y="263"/>
                </a:ln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close/>
                <a:moveTo>
                  <a:pt x="2180" y="267"/>
                </a:moveTo>
                <a:lnTo>
                  <a:pt x="2156" y="263"/>
                </a:lnTo>
                <a:lnTo>
                  <a:pt x="1070" y="263"/>
                </a:lnTo>
                <a:lnTo>
                  <a:pt x="1070" y="0"/>
                </a:ln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</xdr:row>
      <xdr:rowOff>9525</xdr:rowOff>
    </xdr:from>
    <xdr:to>
      <xdr:col>4</xdr:col>
      <xdr:colOff>457200</xdr:colOff>
      <xdr:row>2</xdr:row>
      <xdr:rowOff>219075</xdr:rowOff>
    </xdr:to>
    <xdr:grpSp>
      <xdr:nvGrpSpPr>
        <xdr:cNvPr id="19" name="Clock Icon" descr="&quot;&quot;"/>
        <xdr:cNvGrpSpPr>
          <a:grpSpLocks noChangeAspect="1"/>
        </xdr:cNvGrpSpPr>
      </xdr:nvGrpSpPr>
      <xdr:grpSpPr>
        <a:xfrm>
          <a:off x="2771775" y="190500"/>
          <a:ext cx="314325" cy="323850"/>
          <a:chOff x="270" y="53"/>
          <a:chExt cx="29" cy="29"/>
        </a:xfrm>
        <a:solidFill>
          <a:srgbClr val="FFFFFF"/>
        </a:solidFill>
      </xdr:grpSpPr>
      <xdr:sp>
        <xdr:nvSpPr>
          <xdr:cNvPr id="20" name="Rectangle 9"/>
          <xdr:cNvSpPr>
            <a:spLocks/>
          </xdr:cNvSpPr>
        </xdr:nvSpPr>
        <xdr:spPr>
          <a:xfrm>
            <a:off x="270" y="53"/>
            <a:ext cx="29" cy="2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10"/>
          <xdr:cNvSpPr>
            <a:spLocks/>
          </xdr:cNvSpPr>
        </xdr:nvSpPr>
        <xdr:spPr>
          <a:xfrm>
            <a:off x="270" y="54"/>
            <a:ext cx="28" cy="28"/>
          </a:xfrm>
          <a:custGeom>
            <a:pathLst>
              <a:path h="3228" w="3227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Rectangle 11"/>
          <xdr:cNvSpPr>
            <a:spLocks/>
          </xdr:cNvSpPr>
        </xdr:nvSpPr>
        <xdr:spPr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12"/>
          <xdr:cNvSpPr>
            <a:spLocks/>
          </xdr:cNvSpPr>
        </xdr:nvSpPr>
        <xdr:spPr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Rectangle 13"/>
          <xdr:cNvSpPr>
            <a:spLocks/>
          </xdr:cNvSpPr>
        </xdr:nvSpPr>
        <xdr:spPr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Rectangle 14"/>
          <xdr:cNvSpPr>
            <a:spLocks/>
          </xdr:cNvSpPr>
        </xdr:nvSpPr>
        <xdr:spPr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15"/>
          <xdr:cNvSpPr>
            <a:spLocks/>
          </xdr:cNvSpPr>
        </xdr:nvSpPr>
        <xdr:spPr>
          <a:xfrm>
            <a:off x="288" y="56"/>
            <a:ext cx="3" cy="4"/>
          </a:xfrm>
          <a:custGeom>
            <a:pathLst>
              <a:path h="451" w="384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16"/>
          <xdr:cNvSpPr>
            <a:spLocks/>
          </xdr:cNvSpPr>
        </xdr:nvSpPr>
        <xdr:spPr>
          <a:xfrm>
            <a:off x="277" y="75"/>
            <a:ext cx="3" cy="4"/>
          </a:xfrm>
          <a:custGeom>
            <a:pathLst>
              <a:path h="451" w="383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17"/>
          <xdr:cNvSpPr>
            <a:spLocks/>
          </xdr:cNvSpPr>
        </xdr:nvSpPr>
        <xdr:spPr>
          <a:xfrm>
            <a:off x="292" y="61"/>
            <a:ext cx="4" cy="3"/>
          </a:xfrm>
          <a:custGeom>
            <a:pathLst>
              <a:path h="376" w="451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18"/>
          <xdr:cNvSpPr>
            <a:spLocks/>
          </xdr:cNvSpPr>
        </xdr:nvSpPr>
        <xdr:spPr>
          <a:xfrm>
            <a:off x="273" y="72"/>
            <a:ext cx="4" cy="3"/>
          </a:xfrm>
          <a:custGeom>
            <a:pathLst>
              <a:path h="376" w="452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19"/>
          <xdr:cNvSpPr>
            <a:spLocks/>
          </xdr:cNvSpPr>
        </xdr:nvSpPr>
        <xdr:spPr>
          <a:xfrm>
            <a:off x="292" y="72"/>
            <a:ext cx="4" cy="3"/>
          </a:xfrm>
          <a:custGeom>
            <a:pathLst>
              <a:path h="382" w="451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20"/>
          <xdr:cNvSpPr>
            <a:spLocks/>
          </xdr:cNvSpPr>
        </xdr:nvSpPr>
        <xdr:spPr>
          <a:xfrm>
            <a:off x="273" y="61"/>
            <a:ext cx="4" cy="3"/>
          </a:xfrm>
          <a:custGeom>
            <a:pathLst>
              <a:path h="383" w="451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21"/>
          <xdr:cNvSpPr>
            <a:spLocks/>
          </xdr:cNvSpPr>
        </xdr:nvSpPr>
        <xdr:spPr>
          <a:xfrm>
            <a:off x="288" y="75"/>
            <a:ext cx="3" cy="4"/>
          </a:xfrm>
          <a:custGeom>
            <a:pathLst>
              <a:path h="452" w="376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22"/>
          <xdr:cNvSpPr>
            <a:spLocks/>
          </xdr:cNvSpPr>
        </xdr:nvSpPr>
        <xdr:spPr>
          <a:xfrm>
            <a:off x="277" y="56"/>
            <a:ext cx="3" cy="4"/>
          </a:xfrm>
          <a:custGeom>
            <a:pathLst>
              <a:path h="451" w="376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23"/>
          <xdr:cNvSpPr>
            <a:spLocks/>
          </xdr:cNvSpPr>
        </xdr:nvSpPr>
        <xdr:spPr>
          <a:xfrm>
            <a:off x="283" y="60"/>
            <a:ext cx="6" cy="11"/>
          </a:xfrm>
          <a:custGeom>
            <a:pathLst>
              <a:path h="1256" w="684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</xdr:row>
      <xdr:rowOff>28575</xdr:rowOff>
    </xdr:from>
    <xdr:to>
      <xdr:col>7</xdr:col>
      <xdr:colOff>523875</xdr:colOff>
      <xdr:row>2</xdr:row>
      <xdr:rowOff>219075</xdr:rowOff>
    </xdr:to>
    <xdr:grpSp>
      <xdr:nvGrpSpPr>
        <xdr:cNvPr id="35" name="Camera Icon" descr="&quot;&quot;"/>
        <xdr:cNvGrpSpPr>
          <a:grpSpLocks noChangeAspect="1"/>
        </xdr:cNvGrpSpPr>
      </xdr:nvGrpSpPr>
      <xdr:grpSpPr>
        <a:xfrm>
          <a:off x="5381625" y="209550"/>
          <a:ext cx="438150" cy="304800"/>
          <a:chOff x="306" y="55"/>
          <a:chExt cx="291" cy="27"/>
        </a:xfrm>
        <a:solidFill>
          <a:srgbClr val="FFFFFF"/>
        </a:solidFill>
      </xdr:grpSpPr>
      <xdr:sp>
        <xdr:nvSpPr>
          <xdr:cNvPr id="36" name="Rectangle 27"/>
          <xdr:cNvSpPr>
            <a:spLocks/>
          </xdr:cNvSpPr>
        </xdr:nvSpPr>
        <xdr:spPr>
          <a:xfrm>
            <a:off x="306" y="55"/>
            <a:ext cx="291" cy="2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Rectangle 28"/>
          <xdr:cNvSpPr>
            <a:spLocks/>
          </xdr:cNvSpPr>
        </xdr:nvSpPr>
        <xdr:spPr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29"/>
          <xdr:cNvSpPr>
            <a:spLocks/>
          </xdr:cNvSpPr>
        </xdr:nvSpPr>
        <xdr:spPr>
          <a:xfrm>
            <a:off x="306" y="55"/>
            <a:ext cx="290" cy="27"/>
          </a:xfrm>
          <a:custGeom>
            <a:pathLst>
              <a:path h="2315" w="325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953"/>
                </a:moveTo>
                <a:lnTo>
                  <a:pt x="2088" y="704"/>
                </a:ln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close/>
                <a:moveTo>
                  <a:pt x="2026" y="707"/>
                </a:moveTo>
                <a:lnTo>
                  <a:pt x="2088" y="704"/>
                </a:lnTo>
                <a:lnTo>
                  <a:pt x="2088" y="519"/>
                </a:ln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close/>
                <a:moveTo>
                  <a:pt x="2223" y="530"/>
                </a:moveTo>
                <a:lnTo>
                  <a:pt x="2157" y="522"/>
                </a:lnTo>
                <a:lnTo>
                  <a:pt x="2088" y="519"/>
                </a:lnTo>
                <a:lnTo>
                  <a:pt x="560" y="421"/>
                </a:ln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close/>
                <a:moveTo>
                  <a:pt x="1067" y="431"/>
                </a:move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lnTo>
                  <a:pt x="2911" y="375"/>
                </a:ln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close/>
                <a:moveTo>
                  <a:pt x="3075" y="396"/>
                </a:move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lnTo>
                  <a:pt x="480" y="0"/>
                </a:ln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1</xdr:row>
      <xdr:rowOff>38100</xdr:rowOff>
    </xdr:from>
    <xdr:to>
      <xdr:col>12</xdr:col>
      <xdr:colOff>152400</xdr:colOff>
      <xdr:row>2</xdr:row>
      <xdr:rowOff>219075</xdr:rowOff>
    </xdr:to>
    <xdr:grpSp>
      <xdr:nvGrpSpPr>
        <xdr:cNvPr id="39" name="Notes Icon" descr="&quot;&quot;"/>
        <xdr:cNvGrpSpPr>
          <a:grpSpLocks noChangeAspect="1"/>
        </xdr:cNvGrpSpPr>
      </xdr:nvGrpSpPr>
      <xdr:grpSpPr>
        <a:xfrm>
          <a:off x="8448675" y="219075"/>
          <a:ext cx="323850" cy="295275"/>
          <a:chOff x="89" y="56"/>
          <a:chExt cx="781" cy="26"/>
        </a:xfrm>
        <a:solidFill>
          <a:srgbClr val="FFFFFF"/>
        </a:solidFill>
      </xdr:grpSpPr>
      <xdr:sp>
        <xdr:nvSpPr>
          <xdr:cNvPr id="40" name="Rectangle 33"/>
          <xdr:cNvSpPr>
            <a:spLocks/>
          </xdr:cNvSpPr>
        </xdr:nvSpPr>
        <xdr:spPr>
          <a:xfrm>
            <a:off x="89" y="56"/>
            <a:ext cx="781" cy="2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34"/>
          <xdr:cNvSpPr>
            <a:spLocks/>
          </xdr:cNvSpPr>
        </xdr:nvSpPr>
        <xdr:spPr>
          <a:xfrm>
            <a:off x="90" y="58"/>
            <a:ext cx="778" cy="20"/>
          </a:xfrm>
          <a:custGeom>
            <a:pathLst>
              <a:path h="2233" w="2980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35"/>
          <xdr:cNvSpPr>
            <a:spLocks/>
          </xdr:cNvSpPr>
        </xdr:nvSpPr>
        <xdr:spPr>
          <a:xfrm>
            <a:off x="89" y="56"/>
            <a:ext cx="780" cy="26"/>
          </a:xfrm>
          <a:custGeom>
            <a:pathLst>
              <a:path h="2894" w="323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1407" y="575"/>
                </a:moveTo>
                <a:lnTo>
                  <a:pt x="892" y="349"/>
                </a:ln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close/>
                <a:moveTo>
                  <a:pt x="2342" y="349"/>
                </a:moveTo>
                <a:lnTo>
                  <a:pt x="892" y="349"/>
                </a:lnTo>
                <a:lnTo>
                  <a:pt x="653" y="0"/>
                </a:ln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66675</xdr:rowOff>
    </xdr:from>
    <xdr:to>
      <xdr:col>2</xdr:col>
      <xdr:colOff>819150</xdr:colOff>
      <xdr:row>13</xdr:row>
      <xdr:rowOff>38100</xdr:rowOff>
    </xdr:to>
    <xdr:sp>
      <xdr:nvSpPr>
        <xdr:cNvPr id="1" name="Edit Dashboard" descr="Click to view Daily Schedule">
          <a:hlinkClick r:id="rId1"/>
        </xdr:cNvPr>
        <xdr:cNvSpPr>
          <a:spLocks/>
        </xdr:cNvSpPr>
      </xdr:nvSpPr>
      <xdr:spPr>
        <a:xfrm>
          <a:off x="352425" y="2447925"/>
          <a:ext cx="1600200" cy="161925"/>
        </a:xfrm>
        <a:prstGeom prst="roundRect">
          <a:avLst/>
        </a:prstGeom>
        <a:solidFill>
          <a:srgbClr val="FFFFFF"/>
        </a:solidFill>
        <a:ln w="100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VIEW</a:t>
          </a:r>
          <a:r>
            <a: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DAILY 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SCHEDULE</a:t>
          </a:r>
        </a:p>
      </xdr:txBody>
    </xdr:sp>
    <xdr:clientData fPrintsWithSheet="0"/>
  </xdr:twoCellAnchor>
  <xdr:twoCellAnchor>
    <xdr:from>
      <xdr:col>1</xdr:col>
      <xdr:colOff>114300</xdr:colOff>
      <xdr:row>10</xdr:row>
      <xdr:rowOff>161925</xdr:rowOff>
    </xdr:from>
    <xdr:to>
      <xdr:col>2</xdr:col>
      <xdr:colOff>800100</xdr:colOff>
      <xdr:row>11</xdr:row>
      <xdr:rowOff>152400</xdr:rowOff>
    </xdr:to>
    <xdr:sp>
      <xdr:nvSpPr>
        <xdr:cNvPr id="2" name="Edit Times" descr="Click to edit scheduler time intervals">
          <a:hlinkClick r:id="rId2"/>
        </xdr:cNvPr>
        <xdr:cNvSpPr>
          <a:spLocks/>
        </xdr:cNvSpPr>
      </xdr:nvSpPr>
      <xdr:spPr>
        <a:xfrm>
          <a:off x="352425" y="2162175"/>
          <a:ext cx="1581150" cy="180975"/>
        </a:xfrm>
        <a:prstGeom prst="roundRect">
          <a:avLst/>
        </a:prstGeom>
        <a:solidFill>
          <a:srgbClr val="FFFFFF"/>
        </a:solidFill>
        <a:ln w="100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3" name="Date Icon" descr="&quot;&quot;"/>
        <xdr:cNvGrpSpPr>
          <a:grpSpLocks noChangeAspect="1"/>
        </xdr:cNvGrpSpPr>
      </xdr:nvGrpSpPr>
      <xdr:grpSpPr>
        <a:xfrm>
          <a:off x="2495550" y="619125"/>
          <a:ext cx="200025" cy="180975"/>
          <a:chOff x="223" y="69"/>
          <a:chExt cx="20" cy="19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223" y="69"/>
            <a:ext cx="20" cy="1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23" y="69"/>
            <a:ext cx="19" cy="19"/>
          </a:xfrm>
          <a:custGeom>
            <a:pathLst>
              <a:path h="3097" w="3130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2030" y="1582"/>
                </a:moveTo>
                <a:lnTo>
                  <a:pt x="1994" y="1334"/>
                </a:ln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close/>
                <a:moveTo>
                  <a:pt x="1525" y="2108"/>
                </a:moveTo>
                <a:lnTo>
                  <a:pt x="1994" y="1334"/>
                </a:lnTo>
                <a:lnTo>
                  <a:pt x="949" y="1326"/>
                </a:ln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close/>
                <a:moveTo>
                  <a:pt x="945" y="1356"/>
                </a:moveTo>
                <a:lnTo>
                  <a:pt x="948" y="1339"/>
                </a:lnTo>
                <a:lnTo>
                  <a:pt x="949" y="1326"/>
                </a:lnTo>
                <a:lnTo>
                  <a:pt x="286" y="1032"/>
                </a:lnTo>
                <a:lnTo>
                  <a:pt x="286" y="2811"/>
                </a:lnTo>
                <a:close/>
                <a:moveTo>
                  <a:pt x="286" y="2811"/>
                </a:move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lnTo>
                  <a:pt x="0" y="249"/>
                </a:ln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close/>
                <a:moveTo>
                  <a:pt x="2556" y="249"/>
                </a:move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lnTo>
                  <a:pt x="2379" y="0"/>
                </a:ln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close/>
                <a:moveTo>
                  <a:pt x="2269" y="58"/>
                </a:move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lnTo>
                  <a:pt x="774" y="0"/>
                </a:ln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6" name="Time Icon" descr="&quot;&quot;"/>
        <xdr:cNvGrpSpPr>
          <a:grpSpLocks noChangeAspect="1"/>
        </xdr:cNvGrpSpPr>
      </xdr:nvGrpSpPr>
      <xdr:grpSpPr>
        <a:xfrm>
          <a:off x="3867150" y="619125"/>
          <a:ext cx="180975" cy="180975"/>
          <a:chOff x="390" y="69"/>
          <a:chExt cx="19" cy="19"/>
        </a:xfrm>
        <a:solidFill>
          <a:srgbClr val="FFFFFF"/>
        </a:solidFill>
      </xdr:grpSpPr>
      <xdr:sp>
        <xdr:nvSpPr>
          <xdr:cNvPr id="7" name="Rectangle 9"/>
          <xdr:cNvSpPr>
            <a:spLocks/>
          </xdr:cNvSpPr>
        </xdr:nvSpPr>
        <xdr:spPr>
          <a:xfrm>
            <a:off x="390" y="69"/>
            <a:ext cx="19" cy="1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390" y="69"/>
            <a:ext cx="19" cy="19"/>
          </a:xfrm>
          <a:custGeom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651"/>
                </a:moveTo>
                <a:lnTo>
                  <a:pt x="1652" y="502"/>
                </a:ln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close/>
                <a:moveTo>
                  <a:pt x="1740" y="505"/>
                </a:moveTo>
                <a:lnTo>
                  <a:pt x="1652" y="502"/>
                </a:lnTo>
                <a:lnTo>
                  <a:pt x="1652" y="0"/>
                </a:ln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3</xdr:row>
      <xdr:rowOff>85725</xdr:rowOff>
    </xdr:from>
    <xdr:to>
      <xdr:col>6</xdr:col>
      <xdr:colOff>323850</xdr:colOff>
      <xdr:row>3</xdr:row>
      <xdr:rowOff>257175</xdr:rowOff>
    </xdr:to>
    <xdr:grpSp>
      <xdr:nvGrpSpPr>
        <xdr:cNvPr id="9" name="Description Icon" descr="&quot;&quot;"/>
        <xdr:cNvGrpSpPr>
          <a:grpSpLocks noChangeAspect="1"/>
        </xdr:cNvGrpSpPr>
      </xdr:nvGrpSpPr>
      <xdr:grpSpPr>
        <a:xfrm>
          <a:off x="5019675" y="619125"/>
          <a:ext cx="190500" cy="161925"/>
          <a:chOff x="530" y="70"/>
          <a:chExt cx="21" cy="17"/>
        </a:xfrm>
        <a:solidFill>
          <a:srgbClr val="FFFFFF"/>
        </a:solidFill>
      </xdr:grpSpPr>
      <xdr:sp>
        <xdr:nvSpPr>
          <xdr:cNvPr id="10" name="Rectangle 14"/>
          <xdr:cNvSpPr>
            <a:spLocks/>
          </xdr:cNvSpPr>
        </xdr:nvSpPr>
        <xdr:spPr>
          <a:xfrm>
            <a:off x="530" y="70"/>
            <a:ext cx="21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30" y="70"/>
            <a:ext cx="20" cy="17"/>
          </a:xfrm>
          <a:custGeom>
            <a:pathLst>
              <a:path h="2687" w="3165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1077" y="2043"/>
                </a:moveTo>
                <a:lnTo>
                  <a:pt x="339" y="2009"/>
                </a:ln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close/>
                <a:moveTo>
                  <a:pt x="293" y="2013"/>
                </a:moveTo>
                <a:lnTo>
                  <a:pt x="339" y="2009"/>
                </a:lnTo>
                <a:lnTo>
                  <a:pt x="1077" y="1026"/>
                </a:lnTo>
                <a:lnTo>
                  <a:pt x="3165" y="1026"/>
                </a:lnTo>
                <a:lnTo>
                  <a:pt x="3165" y="1671"/>
                </a:lnTo>
                <a:close/>
                <a:moveTo>
                  <a:pt x="3165" y="1671"/>
                </a:moveTo>
                <a:lnTo>
                  <a:pt x="1077" y="1671"/>
                </a:lnTo>
                <a:lnTo>
                  <a:pt x="1077" y="1026"/>
                </a:lnTo>
                <a:lnTo>
                  <a:pt x="339" y="971"/>
                </a:ln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close/>
                <a:moveTo>
                  <a:pt x="207" y="997"/>
                </a:move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lnTo>
                  <a:pt x="1077" y="10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lnTo>
                  <a:pt x="339" y="0"/>
                </a:ln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85725</xdr:rowOff>
    </xdr:from>
    <xdr:to>
      <xdr:col>1</xdr:col>
      <xdr:colOff>266700</xdr:colOff>
      <xdr:row>2</xdr:row>
      <xdr:rowOff>266700</xdr:rowOff>
    </xdr:to>
    <xdr:grpSp>
      <xdr:nvGrpSpPr>
        <xdr:cNvPr id="1" name="Time Icon" descr="&quot;&quot;"/>
        <xdr:cNvGrpSpPr>
          <a:grpSpLocks noChangeAspect="1"/>
        </xdr:cNvGrpSpPr>
      </xdr:nvGrpSpPr>
      <xdr:grpSpPr>
        <a:xfrm>
          <a:off x="266700" y="428625"/>
          <a:ext cx="180975" cy="180975"/>
          <a:chOff x="30" y="8"/>
          <a:chExt cx="19" cy="9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30" y="83"/>
            <a:ext cx="1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30" y="8"/>
            <a:ext cx="19" cy="9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0" y="8"/>
            <a:ext cx="19" cy="94"/>
          </a:xfrm>
          <a:custGeom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651"/>
                </a:moveTo>
                <a:lnTo>
                  <a:pt x="1652" y="502"/>
                </a:ln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close/>
                <a:moveTo>
                  <a:pt x="1740" y="505"/>
                </a:moveTo>
                <a:lnTo>
                  <a:pt x="1652" y="502"/>
                </a:lnTo>
                <a:lnTo>
                  <a:pt x="1652" y="0"/>
                </a:ln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Input" displayName="" ref="E4:H17" comment="" totalsRowShown="0">
  <autoFilter ref="E4:H17"/>
  <tableColumns count="4">
    <tableColumn id="1" name="DATE"/>
    <tableColumn id="2" name="TIME"/>
    <tableColumn id="3" name="DESCRIPTION"/>
    <tableColumn id="4" name="UNIQUE VALUE (CALCULATED)"/>
  </tableColumns>
  <tableStyleInfo name="Time Intervals" showFirstColumn="0" showLastColumn="0" showRowStripes="1" showColumnStripes="0"/>
</table>
</file>

<file path=xl/tables/table2.xml><?xml version="1.0" encoding="utf-8"?>
<table xmlns="http://schemas.openxmlformats.org/spreadsheetml/2006/main" id="2" name="Times" displayName="" ref="B3:G54" comment="" totalsRowShown="0">
  <tableColumns count="6">
    <tableColumn id="1" name="SPRING 2017"/>
    <tableColumn id="3" name="ADVISOR"/>
    <tableColumn id="7" name="FACULTY"/>
    <tableColumn id="4" name="OFFICE"/>
    <tableColumn id="5" name="PHONE"/>
    <tableColumn id="6" name="E-MAIL"/>
  </tableColumns>
  <tableStyleInfo name="Time Interval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aily Schedule">
      <a:dk1>
        <a:srgbClr val="000000"/>
      </a:dk1>
      <a:lt1>
        <a:sysClr val="window" lastClr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image" Target="../media/image2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verton@uno.edu" TargetMode="External" /><Relationship Id="rId2" Type="http://schemas.openxmlformats.org/officeDocument/2006/relationships/hyperlink" Target="mailto:kgriffit@uno.edu" TargetMode="External" /><Relationship Id="rId3" Type="http://schemas.openxmlformats.org/officeDocument/2006/relationships/hyperlink" Target="mailto:afrench@uno.edu" TargetMode="External" /><Relationship Id="rId4" Type="http://schemas.openxmlformats.org/officeDocument/2006/relationships/hyperlink" Target="mailto:joverton@uno.edu" TargetMode="External" /><Relationship Id="rId5" Type="http://schemas.openxmlformats.org/officeDocument/2006/relationships/hyperlink" Target="mailto:fretz@uno.edu" TargetMode="External" /><Relationship Id="rId6" Type="http://schemas.openxmlformats.org/officeDocument/2006/relationships/hyperlink" Target="mailto:ddaniel@uno.edu" TargetMode="External" /><Relationship Id="rId7" Type="http://schemas.openxmlformats.org/officeDocument/2006/relationships/hyperlink" Target="mailto:dhoover@uno.edu" TargetMode="External" /><Relationship Id="rId8" Type="http://schemas.openxmlformats.org/officeDocument/2006/relationships/hyperlink" Target="mailto:dbaas@uno.edu" TargetMode="External" /><Relationship Id="rId9" Type="http://schemas.openxmlformats.org/officeDocument/2006/relationships/hyperlink" Target="mailto:afrench@uno.edu" TargetMode="External" /><Relationship Id="rId10" Type="http://schemas.openxmlformats.org/officeDocument/2006/relationships/hyperlink" Target="mailto:afrench@uno.edu" TargetMode="External" /><Relationship Id="rId11" Type="http://schemas.openxmlformats.org/officeDocument/2006/relationships/hyperlink" Target="mailto:lzfulop@uno.edu" TargetMode="External" /><Relationship Id="rId12" Type="http://schemas.openxmlformats.org/officeDocument/2006/relationships/hyperlink" Target="mailto:fretz@uno.edu" TargetMode="External" /><Relationship Id="rId13" Type="http://schemas.openxmlformats.org/officeDocument/2006/relationships/hyperlink" Target="mailto:kgriffit@uno.edu" TargetMode="External" /><Relationship Id="rId14" Type="http://schemas.openxmlformats.org/officeDocument/2006/relationships/hyperlink" Target="mailto:kgriffit@uno.edu" TargetMode="External" /><Relationship Id="rId15" Type="http://schemas.openxmlformats.org/officeDocument/2006/relationships/hyperlink" Target="mailto:lzfulop@uno.edu" TargetMode="External" /><Relationship Id="rId16" Type="http://schemas.openxmlformats.org/officeDocument/2006/relationships/hyperlink" Target="mailto:fretz@uno.edu" TargetMode="External" /><Relationship Id="rId17" Type="http://schemas.openxmlformats.org/officeDocument/2006/relationships/hyperlink" Target="mailto:dbaas@uno.edu" TargetMode="External" /><Relationship Id="rId18" Type="http://schemas.openxmlformats.org/officeDocument/2006/relationships/hyperlink" Target="mailto:lzfulop@uno.edu" TargetMode="External" /><Relationship Id="rId19" Type="http://schemas.openxmlformats.org/officeDocument/2006/relationships/hyperlink" Target="mailto:lmedina@uno.edu" TargetMode="External" /><Relationship Id="rId20" Type="http://schemas.openxmlformats.org/officeDocument/2006/relationships/hyperlink" Target="mailto:fretz@uno.edu" TargetMode="External" /><Relationship Id="rId21" Type="http://schemas.openxmlformats.org/officeDocument/2006/relationships/hyperlink" Target="mailto:hgriffin@uno.edu" TargetMode="External" /><Relationship Id="rId22" Type="http://schemas.openxmlformats.org/officeDocument/2006/relationships/hyperlink" Target="mailto:hgriffin@uno.edu" TargetMode="External" /><Relationship Id="rId23" Type="http://schemas.openxmlformats.org/officeDocument/2006/relationships/hyperlink" Target="mailto:jroe@uno.edu" TargetMode="External" /><Relationship Id="rId24" Type="http://schemas.openxmlformats.org/officeDocument/2006/relationships/hyperlink" Target="mailto:kmclin@uno.edu" TargetMode="External" /><Relationship Id="rId25" Type="http://schemas.openxmlformats.org/officeDocument/2006/relationships/hyperlink" Target="mailto:kmclin@uno.edu" TargetMode="External" /><Relationship Id="rId26" Type="http://schemas.openxmlformats.org/officeDocument/2006/relationships/hyperlink" Target="mailto:kmclin@uno.edu" TargetMode="External" /><Relationship Id="rId27" Type="http://schemas.openxmlformats.org/officeDocument/2006/relationships/hyperlink" Target="mailto:ehansen@uno.edu" TargetMode="External" /><Relationship Id="rId28" Type="http://schemas.openxmlformats.org/officeDocument/2006/relationships/hyperlink" Target="mailto:joverton@uno.edu" TargetMode="External" /><Relationship Id="rId29" Type="http://schemas.openxmlformats.org/officeDocument/2006/relationships/hyperlink" Target="mailto:hgriffin@uno.edu" TargetMode="External" /><Relationship Id="rId30" Type="http://schemas.openxmlformats.org/officeDocument/2006/relationships/hyperlink" Target="mailto:ehansen@uno.edu" TargetMode="External" /><Relationship Id="rId31" Type="http://schemas.openxmlformats.org/officeDocument/2006/relationships/hyperlink" Target="mailto:ehansen@uno.edu" TargetMode="External" /><Relationship Id="rId32" Type="http://schemas.openxmlformats.org/officeDocument/2006/relationships/hyperlink" Target="mailto:dbaas@uno.edu" TargetMode="External" /><Relationship Id="rId33" Type="http://schemas.openxmlformats.org/officeDocument/2006/relationships/hyperlink" Target="mailto:jroe@uno.edu" TargetMode="External" /><Relationship Id="rId34" Type="http://schemas.openxmlformats.org/officeDocument/2006/relationships/hyperlink" Target="mailto:jroe@uno.edu" TargetMode="External" /><Relationship Id="rId35" Type="http://schemas.openxmlformats.org/officeDocument/2006/relationships/table" Target="../tables/table2.xml" /><Relationship Id="rId36" Type="http://schemas.openxmlformats.org/officeDocument/2006/relationships/drawing" Target="../drawings/drawing3.xml" /><Relationship Id="rId37" Type="http://schemas.openxmlformats.org/officeDocument/2006/relationships/image" Target="../media/image3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3:N36"/>
  <sheetViews>
    <sheetView showGridLines="0" zoomScalePageLayoutView="0" workbookViewId="0" topLeftCell="A1">
      <selection activeCell="H5" sqref="H5:H6"/>
    </sheetView>
  </sheetViews>
  <sheetFormatPr defaultColWidth="9" defaultRowHeight="12"/>
  <cols>
    <col min="1" max="1" width="5.33203125" style="0" customWidth="1"/>
    <col min="2" max="3" width="17.33203125" style="0" customWidth="1"/>
    <col min="4" max="4" width="6.16015625" style="0" customWidth="1"/>
    <col min="5" max="5" width="12.33203125" style="0" customWidth="1"/>
    <col min="6" max="6" width="31.16015625" style="0" customWidth="1"/>
    <col min="7" max="7" width="2.83203125" style="0" customWidth="1"/>
    <col min="8" max="8" width="17.83203125" style="0" customWidth="1"/>
    <col min="9" max="9" width="13" style="0" customWidth="1"/>
    <col min="10" max="10" width="20.33203125" style="0" customWidth="1"/>
    <col min="11" max="11" width="2.83203125" style="0" customWidth="1"/>
    <col min="12" max="12" width="4.33203125" style="0" customWidth="1"/>
    <col min="13" max="13" width="38.83203125" style="0" customWidth="1"/>
    <col min="14" max="14" width="5.33203125" style="0" customWidth="1"/>
  </cols>
  <sheetData>
    <row r="1" ht="14.25" customHeight="1"/>
    <row r="2" ht="9" customHeight="1"/>
    <row r="3" spans="2:14" ht="26.25" customHeight="1">
      <c r="B3" s="68"/>
      <c r="C3" s="68"/>
      <c r="E3" s="1"/>
      <c r="F3" s="19"/>
      <c r="H3" s="57" t="s">
        <v>13</v>
      </c>
      <c r="I3" s="57"/>
      <c r="J3" s="57"/>
      <c r="L3" s="60" t="s">
        <v>14</v>
      </c>
      <c r="M3" s="60"/>
      <c r="N3" t="s">
        <v>24</v>
      </c>
    </row>
    <row r="4" spans="2:13" ht="15" customHeight="1">
      <c r="B4" s="68"/>
      <c r="C4" s="68"/>
      <c r="E4" s="17" t="e">
        <f>'Time Intervals'!#REF!</f>
        <v>#REF!</v>
      </c>
      <c r="F4" s="18" t="str">
        <f>_xlfn.IFERROR(INDEX('Event Scheduler'!$E$5:$H$17,MATCH(DATEVALUE(DateVal)&amp;'Daily Schedule'!$E4,LookUpDateAndTime,0),3),"-")</f>
        <v>-</v>
      </c>
      <c r="H4" s="2"/>
      <c r="I4" s="23">
        <f>_xlfn.IFERROR(INDEX('Event Scheduler'!$E$5:$H$17,MATCH($H$7&amp;"|"&amp;ROW(A1),'Event Scheduler'!$H$5:$H$17,0),2),"")</f>
      </c>
      <c r="J4" s="25">
        <f>_xlfn.IFERROR(INDEX('Event Scheduler'!$E$5:$H$17,MATCH($H$7&amp;"|"&amp;ROW(A1),'Event Scheduler'!$H$5:$H$17,0),3),"")</f>
      </c>
      <c r="L4" s="58" t="s">
        <v>27</v>
      </c>
      <c r="M4" s="62" t="s">
        <v>19</v>
      </c>
    </row>
    <row r="5" spans="2:13" ht="15" customHeight="1">
      <c r="B5" s="68"/>
      <c r="C5" s="68"/>
      <c r="E5" s="17" t="e">
        <f>'Time Intervals'!#REF!</f>
        <v>#REF!</v>
      </c>
      <c r="F5" s="18" t="str">
        <f>_xlfn.IFERROR(INDEX('Event Scheduler'!$E$5:$H$17,MATCH(DATEVALUE(DateVal)&amp;'Daily Schedule'!$E5,LookUpDateAndTime,0),3),"-")</f>
        <v>-</v>
      </c>
      <c r="H5" s="56"/>
      <c r="I5" s="22">
        <f>_xlfn.IFERROR(INDEX('Event Scheduler'!$E$5:$H$17,MATCH($H$7&amp;"|"&amp;ROW(A2),'Event Scheduler'!$H$5:$H$17,0),2),"")</f>
      </c>
      <c r="J5" s="26">
        <f>_xlfn.IFERROR(INDEX('Event Scheduler'!$E$5:$H$17,MATCH($H$7&amp;"|"&amp;ROW(A2),'Event Scheduler'!$H$5:$H$17,0),3),"")</f>
      </c>
      <c r="L5" s="59"/>
      <c r="M5" s="61"/>
    </row>
    <row r="6" spans="2:13" ht="15" customHeight="1">
      <c r="B6" s="68"/>
      <c r="C6" s="68"/>
      <c r="E6" s="17" t="e">
        <f>'Time Intervals'!#REF!</f>
        <v>#REF!</v>
      </c>
      <c r="F6" s="18" t="str">
        <f>_xlfn.IFERROR(INDEX('Event Scheduler'!$E$5:$H$17,MATCH(DATEVALUE(DateVal)&amp;'Daily Schedule'!$E6,LookUpDateAndTime,0),3),"-")</f>
        <v>-</v>
      </c>
      <c r="H6" s="56"/>
      <c r="I6" s="22">
        <f>_xlfn.IFERROR(INDEX('Event Scheduler'!$E$5:$H$17,MATCH($H$7&amp;"|"&amp;ROW(A3),'Event Scheduler'!$H$5:$H$17,0),2),"")</f>
      </c>
      <c r="J6" s="26">
        <f>_xlfn.IFERROR(INDEX('Event Scheduler'!$E$5:$H$17,MATCH($H$7&amp;"|"&amp;ROW(A3),'Event Scheduler'!$H$5:$H$17,0),3),"")</f>
      </c>
      <c r="L6" s="59"/>
      <c r="M6" s="61"/>
    </row>
    <row r="7" spans="2:13" ht="15" customHeight="1">
      <c r="B7" s="68"/>
      <c r="C7" s="68"/>
      <c r="E7" s="17" t="e">
        <f>'Time Intervals'!#REF!</f>
        <v>#REF!</v>
      </c>
      <c r="F7" s="18" t="str">
        <f>_xlfn.IFERROR(INDEX('Event Scheduler'!$E$5:$H$17,MATCH(DATEVALUE(DateVal)&amp;'Daily Schedule'!$E7,LookUpDateAndTime,0),3),"-")</f>
        <v>-</v>
      </c>
      <c r="H7" s="5">
        <f>DateVal+1</f>
        <v>1</v>
      </c>
      <c r="I7" s="22">
        <f>_xlfn.IFERROR(INDEX('Event Scheduler'!$E$5:$H$17,MATCH($H$7&amp;"|"&amp;ROW(A4),'Event Scheduler'!$H$5:$H$17,0),2),"")</f>
      </c>
      <c r="J7" s="26">
        <f>_xlfn.IFERROR(INDEX('Event Scheduler'!$E$5:$H$17,MATCH($H$7&amp;"|"&amp;ROW(A4),'Event Scheduler'!$H$5:$H$17,0),3),"")</f>
      </c>
      <c r="L7" s="59" t="s">
        <v>27</v>
      </c>
      <c r="M7" s="61" t="s">
        <v>20</v>
      </c>
    </row>
    <row r="8" spans="2:13" ht="15" customHeight="1">
      <c r="B8" s="63" t="str">
        <f>TEXT(DateVal,"dddd")</f>
        <v>Saturday</v>
      </c>
      <c r="C8" s="63"/>
      <c r="E8" s="17" t="e">
        <f>'Time Intervals'!#REF!</f>
        <v>#REF!</v>
      </c>
      <c r="F8" s="18" t="str">
        <f>_xlfn.IFERROR(INDEX('Event Scheduler'!$E$5:$H$17,MATCH(DATEVALUE(DateVal)&amp;'Daily Schedule'!$E8,LookUpDateAndTime,0),3),"-")</f>
        <v>-</v>
      </c>
      <c r="H8" s="3"/>
      <c r="I8" s="22">
        <f>_xlfn.IFERROR(INDEX('Event Scheduler'!$E$5:$H$17,MATCH($H$7&amp;"|"&amp;ROW(A5),'Event Scheduler'!$H$5:$H$17,0),2),"")</f>
      </c>
      <c r="J8" s="26">
        <f>_xlfn.IFERROR(INDEX('Event Scheduler'!$E$5:$H$17,MATCH($H$7&amp;"|"&amp;ROW(A5),'Event Scheduler'!$H$5:$H$17,0),3),"")</f>
      </c>
      <c r="L8" s="59"/>
      <c r="M8" s="61"/>
    </row>
    <row r="9" spans="2:13" ht="15" customHeight="1">
      <c r="B9" s="63"/>
      <c r="C9" s="63"/>
      <c r="E9" s="17" t="e">
        <f>'Time Intervals'!#REF!</f>
        <v>#REF!</v>
      </c>
      <c r="F9" s="18" t="str">
        <f>_xlfn.IFERROR(INDEX('Event Scheduler'!$E$5:$H$17,MATCH(DATEVALUE(DateVal)&amp;'Daily Schedule'!$E9,LookUpDateAndTime,0),3),"-")</f>
        <v>-</v>
      </c>
      <c r="H9" s="4"/>
      <c r="I9" s="24">
        <f>_xlfn.IFERROR(INDEX('Event Scheduler'!$E$5:$H$17,MATCH($H$7&amp;"|"&amp;ROW(A6),'Event Scheduler'!$H$5:$H$17,0),2),"")</f>
      </c>
      <c r="J9" s="27">
        <f>_xlfn.IFERROR(INDEX('Event Scheduler'!$E$5:$H$17,MATCH($H$7&amp;"|"&amp;ROW(A6),'Event Scheduler'!$H$5:$H$17,0),3),"")</f>
      </c>
      <c r="L9" s="59"/>
      <c r="M9" s="61"/>
    </row>
    <row r="10" spans="2:13" ht="15" customHeight="1">
      <c r="B10" s="63"/>
      <c r="C10" s="63"/>
      <c r="E10" s="17" t="e">
        <f>'Time Intervals'!#REF!</f>
        <v>#REF!</v>
      </c>
      <c r="F10" s="18" t="str">
        <f>_xlfn.IFERROR(INDEX('Event Scheduler'!$E$5:$H$17,MATCH(DATEVALUE(DateVal)&amp;'Daily Schedule'!$E10,LookUpDateAndTime,0),3),"-")</f>
        <v>-</v>
      </c>
      <c r="H10" s="2" t="e">
        <f>TEXT(DATEVALUE(DateVal)+2,"dddd")</f>
        <v>#VALUE!</v>
      </c>
      <c r="I10" s="23">
        <f>_xlfn.IFERROR(INDEX('Event Scheduler'!$E$5:$H$17,MATCH($H$13&amp;"|"&amp;ROW(A1),'Event Scheduler'!$H$5:$H$17,0),2),"")</f>
      </c>
      <c r="J10" s="25">
        <f>_xlfn.IFERROR(INDEX('Event Scheduler'!$E$5:$H$17,MATCH($H$13&amp;"|"&amp;ROW(A1),'Event Scheduler'!$H$5:$H$17,0),3),"")</f>
      </c>
      <c r="L10" s="59" t="s">
        <v>27</v>
      </c>
      <c r="M10" s="61"/>
    </row>
    <row r="11" spans="5:13" ht="15" customHeight="1">
      <c r="E11" s="17" t="e">
        <f>'Time Intervals'!#REF!</f>
        <v>#REF!</v>
      </c>
      <c r="F11" s="18" t="str">
        <f>_xlfn.IFERROR(INDEX('Event Scheduler'!$E$5:$H$17,MATCH(DATEVALUE(DateVal)&amp;'Daily Schedule'!$E11,LookUpDateAndTime,0),3),"-")</f>
        <v>-</v>
      </c>
      <c r="H11" s="56" t="e">
        <f>TEXT(DATEVALUE(DateVal)+2,"d")</f>
        <v>#VALUE!</v>
      </c>
      <c r="I11" s="22">
        <f>_xlfn.IFERROR(INDEX('Event Scheduler'!$E$5:$H$17,MATCH($H$13&amp;"|"&amp;ROW(A2),'Event Scheduler'!$H$5:$H$17,0),2),"")</f>
      </c>
      <c r="J11" s="26">
        <f>_xlfn.IFERROR(INDEX('Event Scheduler'!$E$5:$H$17,MATCH($H$13&amp;"|"&amp;ROW(A2),'Event Scheduler'!$H$5:$H$17,0),3),"")</f>
      </c>
      <c r="L11" s="59"/>
      <c r="M11" s="61"/>
    </row>
    <row r="12" spans="5:13" ht="15" customHeight="1">
      <c r="E12" s="17" t="e">
        <f>'Time Intervals'!#REF!</f>
        <v>#REF!</v>
      </c>
      <c r="F12" s="18" t="str">
        <f>_xlfn.IFERROR(INDEX('Event Scheduler'!$E$5:$H$17,MATCH(DATEVALUE(DateVal)&amp;'Daily Schedule'!$E12,LookUpDateAndTime,0),3),"-")</f>
        <v>-</v>
      </c>
      <c r="H12" s="56"/>
      <c r="I12" s="22">
        <f>_xlfn.IFERROR(INDEX('Event Scheduler'!$E$5:$H$17,MATCH($H$13&amp;"|"&amp;ROW(A3),'Event Scheduler'!$H$5:$H$17,0),2),"")</f>
      </c>
      <c r="J12" s="26">
        <f>_xlfn.IFERROR(INDEX('Event Scheduler'!$E$5:$H$17,MATCH($H$13&amp;"|"&amp;ROW(A3),'Event Scheduler'!$H$5:$H$17,0),3),"")</f>
      </c>
      <c r="L12" s="59"/>
      <c r="M12" s="61"/>
    </row>
    <row r="13" spans="2:13" ht="15" customHeight="1">
      <c r="B13" s="70" t="s">
        <v>11</v>
      </c>
      <c r="C13" s="70"/>
      <c r="E13" s="17" t="str">
        <f>'Time Intervals'!B12</f>
        <v>2:00-4:00( GRAD STUDENTS) only</v>
      </c>
      <c r="F13" s="18" t="str">
        <f>_xlfn.IFERROR(INDEX('Event Scheduler'!$E$5:$H$17,MATCH(DATEVALUE(DateVal)&amp;'Daily Schedule'!$E13,LookUpDateAndTime,0),3),"-")</f>
        <v>-</v>
      </c>
      <c r="H13" s="5">
        <f>DateVal+2</f>
        <v>2</v>
      </c>
      <c r="I13" s="22">
        <f>_xlfn.IFERROR(INDEX('Event Scheduler'!$E$5:$H$17,MATCH($H$13&amp;"|"&amp;ROW(A4),'Event Scheduler'!$H$5:$H$17,0),2),"")</f>
      </c>
      <c r="J13" s="26">
        <f>_xlfn.IFERROR(INDEX('Event Scheduler'!$E$5:$H$17,MATCH($H$13&amp;"|"&amp;ROW(A4),'Event Scheduler'!$H$5:$H$17,0),3),"")</f>
      </c>
      <c r="L13" s="59" t="s">
        <v>27</v>
      </c>
      <c r="M13" s="61"/>
    </row>
    <row r="14" spans="5:13" ht="15" customHeight="1">
      <c r="E14" s="17" t="e">
        <f>'Time Intervals'!#REF!</f>
        <v>#REF!</v>
      </c>
      <c r="F14" s="18" t="str">
        <f>_xlfn.IFERROR(INDEX('Event Scheduler'!$E$5:$H$17,MATCH(DATEVALUE(DateVal)&amp;'Daily Schedule'!$E14,LookUpDateAndTime,0),3),"-")</f>
        <v>-</v>
      </c>
      <c r="H14" s="3"/>
      <c r="I14" s="22">
        <f>_xlfn.IFERROR(INDEX('Event Scheduler'!$E$5:$H$17,MATCH($H$13&amp;"|"&amp;ROW(A5),'Event Scheduler'!$H$5:$H$17,0),2),"")</f>
      </c>
      <c r="J14" s="26">
        <f>_xlfn.IFERROR(INDEX('Event Scheduler'!$E$5:$H$17,MATCH($H$13&amp;"|"&amp;ROW(A5),'Event Scheduler'!$H$5:$H$17,0),3),"")</f>
      </c>
      <c r="L14" s="59"/>
      <c r="M14" s="61"/>
    </row>
    <row r="15" spans="2:13" ht="15" customHeight="1">
      <c r="B15" s="20">
        <v>2012</v>
      </c>
      <c r="C15" s="7" t="s">
        <v>8</v>
      </c>
      <c r="E15" s="17" t="e">
        <f>'Time Intervals'!#REF!</f>
        <v>#REF!</v>
      </c>
      <c r="F15" s="18" t="str">
        <f>_xlfn.IFERROR(INDEX('Event Scheduler'!$E$5:$H$17,MATCH(DATEVALUE(DateVal)&amp;'Daily Schedule'!$E15,LookUpDateAndTime,0),3),"-")</f>
        <v>-</v>
      </c>
      <c r="H15" s="4"/>
      <c r="I15" s="24">
        <f>_xlfn.IFERROR(INDEX('Event Scheduler'!$E$5:$H$17,MATCH($H$13&amp;"|"&amp;ROW(A6),'Event Scheduler'!$H$5:$H$17,0),2),"")</f>
      </c>
      <c r="J15" s="27">
        <f>_xlfn.IFERROR(INDEX('Event Scheduler'!$E$5:$H$17,MATCH($H$13&amp;"|"&amp;ROW(A6),'Event Scheduler'!$H$5:$H$17,0),3),"")</f>
      </c>
      <c r="L15" s="59"/>
      <c r="M15" s="61"/>
    </row>
    <row r="16" spans="3:13" ht="15" customHeight="1">
      <c r="C16" s="8"/>
      <c r="E16" s="17" t="e">
        <f>'Time Intervals'!#REF!</f>
        <v>#REF!</v>
      </c>
      <c r="F16" s="18" t="str">
        <f>_xlfn.IFERROR(INDEX('Event Scheduler'!$E$5:$H$17,MATCH(DATEVALUE(DateVal)&amp;'Daily Schedule'!$E16,LookUpDateAndTime,0),3),"-")</f>
        <v>-</v>
      </c>
      <c r="H16" s="2" t="e">
        <f>TEXT(DATEVALUE(DateVal)+3,"dddd")</f>
        <v>#VALUE!</v>
      </c>
      <c r="I16" s="23">
        <f>_xlfn.IFERROR(INDEX('Event Scheduler'!$E$5:$H$17,MATCH($H$19&amp;"|"&amp;ROW(A1),'Event Scheduler'!$H$5:$H$17,0),2),"")</f>
      </c>
      <c r="J16" s="25">
        <f>_xlfn.IFERROR(INDEX('Event Scheduler'!$E$5:$H$17,MATCH($H$19&amp;"|"&amp;ROW(A1),'Event Scheduler'!$H$5:$H$17,0),3),"")</f>
      </c>
      <c r="L16" s="59" t="s">
        <v>27</v>
      </c>
      <c r="M16" s="61"/>
    </row>
    <row r="17" spans="2:13" ht="15" customHeight="1">
      <c r="B17" s="20" t="str">
        <f>CHOOSE(MonthNumber,"January","February","March","April","May","June","July","August","September","October","November","December")</f>
        <v>March</v>
      </c>
      <c r="C17" s="7" t="s">
        <v>7</v>
      </c>
      <c r="E17" s="17" t="e">
        <f>'Time Intervals'!#REF!</f>
        <v>#REF!</v>
      </c>
      <c r="F17" s="18" t="str">
        <f>_xlfn.IFERROR(INDEX('Event Scheduler'!$E$5:$H$17,MATCH(DATEVALUE(DateVal)&amp;'Daily Schedule'!$E17,LookUpDateAndTime,0),3),"-")</f>
        <v>-</v>
      </c>
      <c r="H17" s="56" t="e">
        <f>TEXT(DATEVALUE(DateVal)+3,"d")</f>
        <v>#VALUE!</v>
      </c>
      <c r="I17" s="22">
        <f>_xlfn.IFERROR(INDEX('Event Scheduler'!$E$5:$H$17,MATCH($H$19&amp;"|"&amp;ROW(A2),'Event Scheduler'!$H$5:$H$17,0),2),"")</f>
      </c>
      <c r="J17" s="26">
        <f>_xlfn.IFERROR(INDEX('Event Scheduler'!$E$5:$H$17,MATCH($H$19&amp;"|"&amp;ROW(A2),'Event Scheduler'!$H$5:$H$17,0),3),"")</f>
      </c>
      <c r="L17" s="59"/>
      <c r="M17" s="61"/>
    </row>
    <row r="18" spans="2:13" ht="15" customHeight="1">
      <c r="B18" s="6">
        <v>3</v>
      </c>
      <c r="C18" s="8"/>
      <c r="E18" s="17" t="e">
        <f>'Time Intervals'!#REF!</f>
        <v>#REF!</v>
      </c>
      <c r="F18" s="18" t="str">
        <f>_xlfn.IFERROR(INDEX('Event Scheduler'!$E$5:$H$17,MATCH(DATEVALUE(DateVal)&amp;'Daily Schedule'!$E18,LookUpDateAndTime,0),3),"-")</f>
        <v>-</v>
      </c>
      <c r="H18" s="56"/>
      <c r="I18" s="22">
        <f>_xlfn.IFERROR(INDEX('Event Scheduler'!$E$5:$H$17,MATCH($H$19&amp;"|"&amp;ROW(A3),'Event Scheduler'!$H$5:$H$17,0),2),"")</f>
      </c>
      <c r="J18" s="26">
        <f>_xlfn.IFERROR(INDEX('Event Scheduler'!$E$5:$H$17,MATCH($H$19&amp;"|"&amp;ROW(A3),'Event Scheduler'!$H$5:$H$17,0),3),"")</f>
      </c>
      <c r="L18" s="59"/>
      <c r="M18" s="61"/>
    </row>
    <row r="19" spans="2:13" ht="15" customHeight="1">
      <c r="B19" s="20">
        <v>10</v>
      </c>
      <c r="C19" s="7" t="s">
        <v>9</v>
      </c>
      <c r="E19" s="17" t="e">
        <f>'Time Intervals'!#REF!</f>
        <v>#REF!</v>
      </c>
      <c r="F19" s="18" t="str">
        <f>_xlfn.IFERROR(INDEX('Event Scheduler'!$E$5:$H$17,MATCH(DATEVALUE(DateVal)&amp;'Daily Schedule'!$E19,LookUpDateAndTime,0),3),"-")</f>
        <v>-</v>
      </c>
      <c r="H19" s="5">
        <f>DateVal+3</f>
        <v>3</v>
      </c>
      <c r="I19" s="22">
        <f>_xlfn.IFERROR(INDEX('Event Scheduler'!$E$5:$H$17,MATCH($H$19&amp;"|"&amp;ROW(A4),'Event Scheduler'!$H$5:$H$17,0),2),"")</f>
      </c>
      <c r="J19" s="26">
        <f>_xlfn.IFERROR(INDEX('Event Scheduler'!$E$5:$H$17,MATCH($H$19&amp;"|"&amp;ROW(A4),'Event Scheduler'!$H$5:$H$17,0),3),"")</f>
      </c>
      <c r="L19" s="59" t="s">
        <v>27</v>
      </c>
      <c r="M19" s="61"/>
    </row>
    <row r="20" spans="5:13" ht="15" customHeight="1">
      <c r="E20" s="17" t="e">
        <f>'Time Intervals'!#REF!</f>
        <v>#REF!</v>
      </c>
      <c r="F20" s="18" t="str">
        <f>_xlfn.IFERROR(INDEX('Event Scheduler'!$E$5:$H$17,MATCH(DATEVALUE(DateVal)&amp;'Daily Schedule'!$E20,LookUpDateAndTime,0),3),"-")</f>
        <v>-</v>
      </c>
      <c r="H20" s="3"/>
      <c r="I20" s="22">
        <f>_xlfn.IFERROR(INDEX('Event Scheduler'!$E$5:$H$17,MATCH($H$19&amp;"|"&amp;ROW(A5),'Event Scheduler'!$H$5:$H$17,0),2),"")</f>
      </c>
      <c r="J20" s="26">
        <f>_xlfn.IFERROR(INDEX('Event Scheduler'!$E$5:$H$17,MATCH($H$19&amp;"|"&amp;ROW(A5),'Event Scheduler'!$H$5:$H$17,0),3),"")</f>
      </c>
      <c r="L20" s="59"/>
      <c r="M20" s="61"/>
    </row>
    <row r="21" spans="5:13" ht="15" customHeight="1">
      <c r="E21" s="17" t="e">
        <f>'Time Intervals'!#REF!</f>
        <v>#REF!</v>
      </c>
      <c r="F21" s="18" t="str">
        <f>_xlfn.IFERROR(INDEX('Event Scheduler'!$E$5:$H$17,MATCH(DATEVALUE(DateVal)&amp;'Daily Schedule'!$E21,LookUpDateAndTime,0),3),"-")</f>
        <v>-</v>
      </c>
      <c r="H21" s="4"/>
      <c r="I21" s="24">
        <f>_xlfn.IFERROR(INDEX('Event Scheduler'!$E$5:$H$17,MATCH($H$19&amp;"|"&amp;ROW(A6),'Event Scheduler'!$H$5:$H$17,0),2),"")</f>
      </c>
      <c r="J21" s="27">
        <f>_xlfn.IFERROR(INDEX('Event Scheduler'!$E$5:$H$17,MATCH($H$19&amp;"|"&amp;ROW(A6),'Event Scheduler'!$H$5:$H$17,0),3),"")</f>
      </c>
      <c r="L21" s="59"/>
      <c r="M21" s="61"/>
    </row>
    <row r="22" spans="2:13" ht="15" customHeight="1">
      <c r="B22" s="70" t="s">
        <v>12</v>
      </c>
      <c r="C22" s="70"/>
      <c r="E22" s="17" t="e">
        <f>'Time Intervals'!#REF!</f>
        <v>#REF!</v>
      </c>
      <c r="F22" s="18" t="str">
        <f>_xlfn.IFERROR(INDEX('Event Scheduler'!$E$5:$H$17,MATCH(DATEVALUE(DateVal)&amp;'Daily Schedule'!$E22,LookUpDateAndTime,0),3),"-")</f>
        <v>-</v>
      </c>
      <c r="H22" s="2" t="e">
        <f>TEXT(DATEVALUE(DateVal)+4,"dddd")</f>
        <v>#VALUE!</v>
      </c>
      <c r="I22" s="23">
        <f>_xlfn.IFERROR(INDEX('Event Scheduler'!$E$5:$H$17,MATCH($H$25&amp;"|"&amp;ROW(A1),'Event Scheduler'!$H$5:$H$17,0),2),"")</f>
      </c>
      <c r="J22" s="25">
        <f>_xlfn.IFERROR(INDEX('Event Scheduler'!$E$5:$H$17,MATCH($H$25&amp;"|"&amp;ROW(A1),'Event Scheduler'!$H$5:$H$17,0),3),"")</f>
      </c>
      <c r="L22" s="59" t="s">
        <v>27</v>
      </c>
      <c r="M22" s="61"/>
    </row>
    <row r="23" spans="5:13" ht="15" customHeight="1">
      <c r="E23" s="17" t="e">
        <f>'Time Intervals'!#REF!</f>
        <v>#REF!</v>
      </c>
      <c r="F23" s="18" t="str">
        <f>_xlfn.IFERROR(INDEX('Event Scheduler'!$E$5:$H$17,MATCH(DATEVALUE(DateVal)&amp;'Daily Schedule'!$E23,LookUpDateAndTime,0),3),"-")</f>
        <v>-</v>
      </c>
      <c r="H23" s="56" t="e">
        <f>TEXT(DATEVALUE(DateVal)+4,"d")</f>
        <v>#VALUE!</v>
      </c>
      <c r="I23" s="22">
        <f>_xlfn.IFERROR(INDEX('Event Scheduler'!$E$5:$H$17,MATCH($H$25&amp;"|"&amp;ROW(A2),'Event Scheduler'!$H$5:$H$17,0),2),"")</f>
      </c>
      <c r="J23" s="26">
        <f>_xlfn.IFERROR(INDEX('Event Scheduler'!$E$5:$H$17,MATCH($H$25&amp;"|"&amp;ROW(A2),'Event Scheduler'!$H$5:$H$17,0),3),"")</f>
      </c>
      <c r="L23" s="59"/>
      <c r="M23" s="61"/>
    </row>
    <row r="24" spans="5:13" ht="15" customHeight="1">
      <c r="E24" s="17" t="e">
        <f>'Time Intervals'!#REF!</f>
        <v>#REF!</v>
      </c>
      <c r="F24" s="18" t="str">
        <f>_xlfn.IFERROR(INDEX('Event Scheduler'!$E$5:$H$17,MATCH(DATEVALUE(DateVal)&amp;'Daily Schedule'!$E24,LookUpDateAndTime,0),3),"-")</f>
        <v>-</v>
      </c>
      <c r="H24" s="56"/>
      <c r="I24" s="22">
        <f>_xlfn.IFERROR(INDEX('Event Scheduler'!$E$5:$H$17,MATCH($H$25&amp;"|"&amp;ROW(A3),'Event Scheduler'!$H$5:$H$17,0),2),"")</f>
      </c>
      <c r="J24" s="26">
        <f>_xlfn.IFERROR(INDEX('Event Scheduler'!$E$5:$H$17,MATCH($H$25&amp;"|"&amp;ROW(A3),'Event Scheduler'!$H$5:$H$17,0),3),"")</f>
      </c>
      <c r="L24" s="59"/>
      <c r="M24" s="61"/>
    </row>
    <row r="25" spans="5:13" ht="15" customHeight="1">
      <c r="E25" s="17" t="e">
        <f>'Time Intervals'!#REF!</f>
        <v>#REF!</v>
      </c>
      <c r="F25" s="18" t="str">
        <f>_xlfn.IFERROR(INDEX('Event Scheduler'!$E$5:$H$17,MATCH(DATEVALUE(DateVal)&amp;'Daily Schedule'!$E25,LookUpDateAndTime,0),3),"-")</f>
        <v>-</v>
      </c>
      <c r="H25" s="5">
        <f>DateVal+4</f>
        <v>4</v>
      </c>
      <c r="I25" s="22">
        <f>_xlfn.IFERROR(INDEX('Event Scheduler'!$E$5:$H$17,MATCH($H$25&amp;"|"&amp;ROW(A4),'Event Scheduler'!$H$5:$H$17,0),2),"")</f>
      </c>
      <c r="J25" s="26">
        <f>_xlfn.IFERROR(INDEX('Event Scheduler'!$E$5:$H$17,MATCH($H$25&amp;"|"&amp;ROW(A4),'Event Scheduler'!$H$5:$H$17,0),3),"")</f>
      </c>
      <c r="L25" s="59" t="s">
        <v>27</v>
      </c>
      <c r="M25" s="61"/>
    </row>
    <row r="26" spans="5:13" ht="15" customHeight="1">
      <c r="E26" s="17" t="e">
        <f>'Time Intervals'!#REF!</f>
        <v>#REF!</v>
      </c>
      <c r="F26" s="18" t="str">
        <f>_xlfn.IFERROR(INDEX('Event Scheduler'!$E$5:$H$17,MATCH(DATEVALUE(DateVal)&amp;'Daily Schedule'!$E26,LookUpDateAndTime,0),3),"-")</f>
        <v>-</v>
      </c>
      <c r="H26" s="4"/>
      <c r="I26" s="24">
        <f>_xlfn.IFERROR(INDEX('Event Scheduler'!$E$5:$H$17,MATCH($H$25&amp;"|"&amp;ROW(A5),'Event Scheduler'!$H$5:$H$17,0),2),"")</f>
      </c>
      <c r="J26" s="27">
        <f>_xlfn.IFERROR(INDEX('Event Scheduler'!$E$5:$H$17,MATCH($H$25&amp;"|"&amp;ROW(A5),'Event Scheduler'!$H$5:$H$17,0),3),"")</f>
      </c>
      <c r="L26" s="59"/>
      <c r="M26" s="61"/>
    </row>
    <row r="27" spans="5:13" ht="15" customHeight="1">
      <c r="E27" s="17" t="str">
        <f>'Time Intervals'!B14</f>
        <v>TUESDAY</v>
      </c>
      <c r="F27" s="18" t="str">
        <f>_xlfn.IFERROR(INDEX('Event Scheduler'!$E$5:$H$17,MATCH(DATEVALUE(DateVal)&amp;'Daily Schedule'!$E27,LookUpDateAndTime,0),3),"-")</f>
        <v>-</v>
      </c>
      <c r="H27" s="2" t="e">
        <f>TEXT(DATEVALUE(DateVal)+5,"dddd")</f>
        <v>#VALUE!</v>
      </c>
      <c r="I27" s="23">
        <f>_xlfn.IFERROR(INDEX('Event Scheduler'!$E$5:$H$17,MATCH($H$30&amp;"|"&amp;ROW(A1),'Event Scheduler'!$H$5:$H$17,0),2),"")</f>
      </c>
      <c r="J27" s="25">
        <f>_xlfn.IFERROR(INDEX('Event Scheduler'!$E$5:$H$17,MATCH($H$30&amp;"|"&amp;ROW(A1),'Event Scheduler'!$H$5:$H$17,0),3),"")</f>
      </c>
      <c r="L27" s="59"/>
      <c r="M27" s="61"/>
    </row>
    <row r="28" spans="5:13" ht="15" customHeight="1">
      <c r="E28" s="17" t="str">
        <f>'Time Intervals'!B17</f>
        <v>9:00-11:00</v>
      </c>
      <c r="F28" s="18" t="str">
        <f>_xlfn.IFERROR(INDEX('Event Scheduler'!$E$5:$H$17,MATCH(DATEVALUE(DateVal)&amp;'Daily Schedule'!$E28,LookUpDateAndTime,0),3),"-")</f>
        <v>-</v>
      </c>
      <c r="H28" s="56" t="e">
        <f>TEXT(DATEVALUE(DateVal)+5,"d")</f>
        <v>#VALUE!</v>
      </c>
      <c r="I28" s="22">
        <f>_xlfn.IFERROR(INDEX('Event Scheduler'!$E$5:$H$17,MATCH($H$30&amp;"|"&amp;ROW(A2),'Event Scheduler'!$H$5:$H$17,0),2),"")</f>
      </c>
      <c r="J28" s="26">
        <f>_xlfn.IFERROR(INDEX('Event Scheduler'!$E$5:$H$17,MATCH($H$30&amp;"|"&amp;ROW(A2),'Event Scheduler'!$H$5:$H$17,0),3),"")</f>
      </c>
      <c r="L28" s="59" t="s">
        <v>27</v>
      </c>
      <c r="M28" s="61"/>
    </row>
    <row r="29" spans="2:13" ht="15" customHeight="1">
      <c r="B29" s="64" t="s">
        <v>26</v>
      </c>
      <c r="C29" s="65"/>
      <c r="E29" s="17" t="e">
        <f>'Time Intervals'!#REF!</f>
        <v>#REF!</v>
      </c>
      <c r="F29" s="18" t="str">
        <f>_xlfn.IFERROR(INDEX('Event Scheduler'!$E$5:$H$17,MATCH(DATEVALUE(DateVal)&amp;'Daily Schedule'!$E29,LookUpDateAndTime,0),3),"-")</f>
        <v>-</v>
      </c>
      <c r="H29" s="56"/>
      <c r="I29" s="22">
        <f>_xlfn.IFERROR(INDEX('Event Scheduler'!$E$5:$H$17,MATCH($H$30&amp;"|"&amp;ROW(A3),'Event Scheduler'!$H$5:$H$17,0),2),"")</f>
      </c>
      <c r="J29" s="26">
        <f>_xlfn.IFERROR(INDEX('Event Scheduler'!$E$5:$H$17,MATCH($H$30&amp;"|"&amp;ROW(A3),'Event Scheduler'!$H$5:$H$17,0),3),"")</f>
      </c>
      <c r="L29" s="59"/>
      <c r="M29" s="61"/>
    </row>
    <row r="30" spans="2:13" ht="15" customHeight="1">
      <c r="B30" s="66" t="s">
        <v>3</v>
      </c>
      <c r="C30" s="67"/>
      <c r="E30" s="17" t="e">
        <f>'Time Intervals'!#REF!</f>
        <v>#REF!</v>
      </c>
      <c r="F30" s="18" t="str">
        <f>_xlfn.IFERROR(INDEX('Event Scheduler'!$E$5:$H$17,MATCH(DATEVALUE(DateVal)&amp;'Daily Schedule'!$E30,LookUpDateAndTime,0),3),"-")</f>
        <v>-</v>
      </c>
      <c r="H30" s="5">
        <f>DateVal+5</f>
        <v>5</v>
      </c>
      <c r="I30" s="22">
        <f>_xlfn.IFERROR(INDEX('Event Scheduler'!$E$5:$H$17,MATCH($H$30&amp;"|"&amp;ROW(A4),'Event Scheduler'!$H$5:$H$17,0),2),"")</f>
      </c>
      <c r="J30" s="26">
        <f>_xlfn.IFERROR(INDEX('Event Scheduler'!$E$5:$H$17,MATCH($H$30&amp;"|"&amp;ROW(A4),'Event Scheduler'!$H$5:$H$17,0),3),"")</f>
      </c>
      <c r="L30" s="59"/>
      <c r="M30" s="61"/>
    </row>
    <row r="31" spans="5:13" ht="15" customHeight="1">
      <c r="E31" s="17" t="e">
        <f>'Time Intervals'!#REF!</f>
        <v>#REF!</v>
      </c>
      <c r="F31" s="18" t="str">
        <f>_xlfn.IFERROR(INDEX('Event Scheduler'!$E$5:$H$17,MATCH(DATEVALUE(DateVal)&amp;'Daily Schedule'!$E31,LookUpDateAndTime,0),3),"-")</f>
        <v>-</v>
      </c>
      <c r="H31" s="4"/>
      <c r="I31" s="24">
        <f>_xlfn.IFERROR(INDEX('Event Scheduler'!$E$5:$H$17,MATCH($H$30&amp;"|"&amp;ROW(A5),'Event Scheduler'!$H$5:$H$17,0),2),"")</f>
      </c>
      <c r="J31" s="27">
        <f>_xlfn.IFERROR(INDEX('Event Scheduler'!$E$5:$H$17,MATCH($H$30&amp;"|"&amp;ROW(A5),'Event Scheduler'!$H$5:$H$17,0),3),"")</f>
      </c>
      <c r="L31" s="59" t="s">
        <v>27</v>
      </c>
      <c r="M31" s="61"/>
    </row>
    <row r="32" spans="5:13" ht="15" customHeight="1">
      <c r="E32" s="17" t="e">
        <f>'Time Intervals'!#REF!</f>
        <v>#REF!</v>
      </c>
      <c r="F32" s="18" t="str">
        <f>_xlfn.IFERROR(INDEX('Event Scheduler'!$E$5:$H$17,MATCH(DATEVALUE(DateVal)&amp;'Daily Schedule'!$E32,LookUpDateAndTime,0),3),"-")</f>
        <v>-</v>
      </c>
      <c r="H32" s="2" t="e">
        <f>TEXT(DATEVALUE(DateVal)+6,"dddd")</f>
        <v>#VALUE!</v>
      </c>
      <c r="I32" s="23">
        <f>_xlfn.IFERROR(INDEX('Event Scheduler'!$E$5:$H$17,MATCH($H$35&amp;"|"&amp;ROW(A1),'Event Scheduler'!$H$5:$H$17,0),2),"")</f>
      </c>
      <c r="J32" s="25">
        <f>_xlfn.IFERROR(INDEX('Event Scheduler'!$E$5:$H$17,MATCH($H$35&amp;"|"&amp;ROW(A1),'Event Scheduler'!$H$5:$H$17,0),3),"")</f>
      </c>
      <c r="L32" s="59"/>
      <c r="M32" s="61"/>
    </row>
    <row r="33" spans="5:13" ht="15" customHeight="1">
      <c r="E33" s="17" t="str">
        <f>'Time Intervals'!B24</f>
        <v>WEDNESDAY</v>
      </c>
      <c r="F33" s="18" t="str">
        <f>_xlfn.IFERROR(INDEX('Event Scheduler'!$E$5:$H$17,MATCH(DATEVALUE(DateVal)&amp;'Daily Schedule'!$E33,LookUpDateAndTime,0),3),"-")</f>
        <v>-</v>
      </c>
      <c r="H33" s="56" t="e">
        <f>TEXT(DATEVALUE(DateVal)+6,"d")</f>
        <v>#VALUE!</v>
      </c>
      <c r="I33" s="22">
        <f>_xlfn.IFERROR(INDEX('Event Scheduler'!$E$5:$H$17,MATCH($H$35&amp;"|"&amp;ROW(A2),'Event Scheduler'!$H$5:$H$17,0),2),"")</f>
      </c>
      <c r="J33" s="26">
        <f>_xlfn.IFERROR(INDEX('Event Scheduler'!$E$5:$H$17,MATCH($H$35&amp;"|"&amp;ROW(A2),'Event Scheduler'!$H$5:$H$17,0),3),"")</f>
      </c>
      <c r="L33" s="59"/>
      <c r="M33" s="61"/>
    </row>
    <row r="34" spans="5:13" ht="15" customHeight="1">
      <c r="E34" s="17" t="e">
        <f>'Time Intervals'!#REF!</f>
        <v>#REF!</v>
      </c>
      <c r="F34" s="18" t="str">
        <f>_xlfn.IFERROR(INDEX('Event Scheduler'!$E$5:$H$17,MATCH(DATEVALUE(DateVal)&amp;'Daily Schedule'!$E34,LookUpDateAndTime,0),3),"-")</f>
        <v>-</v>
      </c>
      <c r="H34" s="56"/>
      <c r="I34" s="22">
        <f>_xlfn.IFERROR(INDEX('Event Scheduler'!$E$5:$H$17,MATCH($H$35&amp;"|"&amp;ROW(A3),'Event Scheduler'!$H$5:$H$17,0),2),"")</f>
      </c>
      <c r="J34" s="26">
        <f>_xlfn.IFERROR(INDEX('Event Scheduler'!$E$5:$H$17,MATCH($H$35&amp;"|"&amp;ROW(A3),'Event Scheduler'!$H$5:$H$17,0),3),"")</f>
      </c>
      <c r="L34" s="53" t="s">
        <v>27</v>
      </c>
      <c r="M34" s="61"/>
    </row>
    <row r="35" spans="5:13" ht="15" customHeight="1">
      <c r="E35" s="17" t="e">
        <f>'Time Intervals'!#REF!</f>
        <v>#REF!</v>
      </c>
      <c r="F35" s="18" t="str">
        <f>_xlfn.IFERROR(INDEX('Event Scheduler'!$E$5:$H$17,MATCH(DATEVALUE(DateVal)&amp;'Daily Schedule'!$E35,LookUpDateAndTime,0),3),"-")</f>
        <v>-</v>
      </c>
      <c r="H35" s="5">
        <f>DateVal+6</f>
        <v>6</v>
      </c>
      <c r="I35" s="22">
        <f>_xlfn.IFERROR(INDEX('Event Scheduler'!$E$5:$H$17,MATCH($H$35&amp;"|"&amp;ROW(A4),'Event Scheduler'!$H$5:$H$17,0),2),"")</f>
      </c>
      <c r="J35" s="26">
        <f>_xlfn.IFERROR(INDEX('Event Scheduler'!$E$5:$H$17,MATCH($H$35&amp;"|"&amp;ROW(A4),'Event Scheduler'!$H$5:$H$17,0),3),"")</f>
      </c>
      <c r="L35" s="54"/>
      <c r="M35" s="61"/>
    </row>
    <row r="36" spans="5:13" ht="15" customHeight="1">
      <c r="E36" s="17" t="e">
        <f>'Time Intervals'!#REF!</f>
        <v>#REF!</v>
      </c>
      <c r="F36" s="18" t="str">
        <f>_xlfn.IFERROR(INDEX('Event Scheduler'!$E$5:$H$17,MATCH(DATEVALUE(DateVal)&amp;'Daily Schedule'!$E36,LookUpDateAndTime,0),3),"-")</f>
        <v>-</v>
      </c>
      <c r="H36" s="4"/>
      <c r="I36" s="24">
        <f>_xlfn.IFERROR(INDEX('Event Scheduler'!$E$5:$H$17,MATCH($H$35&amp;"|"&amp;ROW(A5),'Event Scheduler'!$H$5:$H$17,0),2),"")</f>
      </c>
      <c r="J36" s="27">
        <f>_xlfn.IFERROR(INDEX('Event Scheduler'!$E$5:$H$17,MATCH($H$35&amp;"|"&amp;ROW(A5),'Event Scheduler'!$H$5:$H$17,0),3),"")</f>
      </c>
      <c r="L36" s="55"/>
      <c r="M36" s="69"/>
    </row>
  </sheetData>
  <sheetProtection/>
  <mergeCells count="36">
    <mergeCell ref="M28:M30"/>
    <mergeCell ref="M31:M33"/>
    <mergeCell ref="B13:C13"/>
    <mergeCell ref="B22:C22"/>
    <mergeCell ref="H11:H12"/>
    <mergeCell ref="H17:H18"/>
    <mergeCell ref="H23:H24"/>
    <mergeCell ref="L22:L24"/>
    <mergeCell ref="M22:M24"/>
    <mergeCell ref="L25:L27"/>
    <mergeCell ref="H5:H6"/>
    <mergeCell ref="M19:M21"/>
    <mergeCell ref="B8:C10"/>
    <mergeCell ref="B29:C29"/>
    <mergeCell ref="L31:L33"/>
    <mergeCell ref="B30:C30"/>
    <mergeCell ref="H33:H34"/>
    <mergeCell ref="B3:C7"/>
    <mergeCell ref="M25:M27"/>
    <mergeCell ref="M34:M36"/>
    <mergeCell ref="M4:M6"/>
    <mergeCell ref="M7:M9"/>
    <mergeCell ref="M10:M12"/>
    <mergeCell ref="L16:L18"/>
    <mergeCell ref="L19:L21"/>
    <mergeCell ref="M16:M18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priority="1" dxfId="9">
      <formula>LOWER(TRIM('Daily Schedule'!$F4))=ScheduleHighlight</formula>
    </cfRule>
  </conditionalFormatting>
  <printOptions horizontalCentered="1"/>
  <pageMargins left="0.25" right="0.25" top="1" bottom="1" header="0.3" footer="0.3"/>
  <pageSetup fitToHeight="0" fitToWidth="1" horizontalDpi="600" verticalDpi="600" orientation="landscape" scale="85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499899864196777"/>
    <pageSetUpPr fitToPage="1"/>
  </sheetPr>
  <dimension ref="B1:I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4.16015625" style="14" customWidth="1"/>
    <col min="2" max="3" width="15.66015625" style="14" customWidth="1"/>
    <col min="4" max="4" width="6.33203125" style="14" customWidth="1"/>
    <col min="5" max="5" width="23.66015625" style="15" customWidth="1"/>
    <col min="6" max="6" width="20.16015625" style="15" customWidth="1"/>
    <col min="7" max="7" width="50.16015625" style="14" customWidth="1"/>
    <col min="8" max="8" width="21.83203125" style="14" hidden="1" customWidth="1"/>
    <col min="9" max="9" width="6.33203125" style="14" customWidth="1"/>
    <col min="10" max="10" width="32.83203125" style="14" customWidth="1"/>
    <col min="11" max="11" width="9.33203125" style="14" customWidth="1"/>
    <col min="12" max="16384" width="9.33203125" style="14" customWidth="1"/>
  </cols>
  <sheetData>
    <row r="1" spans="2:6" ht="12">
      <c r="B1" s="72">
        <f>DAY(DateVal)</f>
        <v>0</v>
      </c>
      <c r="C1" s="72"/>
      <c r="E1" s="71" t="s">
        <v>25</v>
      </c>
      <c r="F1" s="71"/>
    </row>
    <row r="2" spans="2:9" ht="15" customHeight="1">
      <c r="B2" s="72"/>
      <c r="C2" s="72"/>
      <c r="E2" s="71"/>
      <c r="F2" s="71"/>
      <c r="I2"/>
    </row>
    <row r="3" spans="2:9" ht="15" customHeight="1">
      <c r="B3" s="72"/>
      <c r="C3" s="72"/>
      <c r="E3" s="71"/>
      <c r="F3" s="71"/>
      <c r="I3" s="14" t="s">
        <v>24</v>
      </c>
    </row>
    <row r="4" spans="2:9" ht="27.75" customHeight="1">
      <c r="B4" s="72"/>
      <c r="C4" s="72"/>
      <c r="E4" s="21" t="s">
        <v>15</v>
      </c>
      <c r="F4" s="21" t="s">
        <v>16</v>
      </c>
      <c r="G4" s="21" t="s">
        <v>17</v>
      </c>
      <c r="H4" s="9" t="s">
        <v>18</v>
      </c>
      <c r="I4" s="14" t="s">
        <v>24</v>
      </c>
    </row>
    <row r="5" spans="2:8" ht="15" customHeight="1">
      <c r="B5" s="72"/>
      <c r="C5" s="72"/>
      <c r="E5" s="10">
        <v>41009</v>
      </c>
      <c r="F5" s="11">
        <v>0.25</v>
      </c>
      <c r="G5" s="12" t="s">
        <v>0</v>
      </c>
      <c r="H5" s="13" t="str">
        <f>'Event Scheduler'!$E5&amp;"|"&amp;COUNTIF($E$5:E5,E5)</f>
        <v>41009|1</v>
      </c>
    </row>
    <row r="6" spans="2:8" ht="15" customHeight="1">
      <c r="B6" s="72"/>
      <c r="C6" s="72"/>
      <c r="E6" s="10">
        <v>41009</v>
      </c>
      <c r="F6" s="11">
        <v>0.2708333333333333</v>
      </c>
      <c r="G6" s="12" t="s">
        <v>1</v>
      </c>
      <c r="H6" s="13" t="str">
        <f>'Event Scheduler'!$E6&amp;"|"&amp;COUNTIF($E$5:E6,E6)</f>
        <v>41009|2</v>
      </c>
    </row>
    <row r="7" spans="2:8" ht="15" customHeight="1">
      <c r="B7" s="73" t="str">
        <f>TEXT(DateVal,"dddd")</f>
        <v>Saturday</v>
      </c>
      <c r="C7" s="73"/>
      <c r="E7" s="10">
        <v>41009</v>
      </c>
      <c r="F7" s="11">
        <v>0.3125</v>
      </c>
      <c r="G7" s="12" t="s">
        <v>22</v>
      </c>
      <c r="H7" s="13" t="str">
        <f>'Event Scheduler'!$E7&amp;"|"&amp;COUNTIF($E$5:E7,E7)</f>
        <v>41009|3</v>
      </c>
    </row>
    <row r="8" spans="2:8" ht="15" customHeight="1">
      <c r="B8" s="73"/>
      <c r="C8" s="73"/>
      <c r="E8" s="10">
        <v>41009</v>
      </c>
      <c r="F8" s="11">
        <v>0.333333333333333</v>
      </c>
      <c r="G8" s="12" t="s">
        <v>2</v>
      </c>
      <c r="H8" s="13" t="str">
        <f>'Event Scheduler'!$E8&amp;"|"&amp;COUNTIF($E$5:E8,E8)</f>
        <v>41009|4</v>
      </c>
    </row>
    <row r="9" spans="2:8" ht="15" customHeight="1">
      <c r="B9" s="74">
        <f>DateVal</f>
        <v>0</v>
      </c>
      <c r="C9" s="74"/>
      <c r="E9" s="10">
        <v>41009</v>
      </c>
      <c r="F9" s="11">
        <v>0.416666666666667</v>
      </c>
      <c r="G9" s="12" t="s">
        <v>3</v>
      </c>
      <c r="H9" s="13" t="str">
        <f>'Event Scheduler'!$E9&amp;"|"&amp;COUNTIF($E$5:E9,E9)</f>
        <v>41009|5</v>
      </c>
    </row>
    <row r="10" spans="2:8" ht="12.75" thickBot="1">
      <c r="B10" s="75"/>
      <c r="C10" s="75"/>
      <c r="E10" s="10">
        <v>41009</v>
      </c>
      <c r="F10" s="11">
        <v>0.5</v>
      </c>
      <c r="G10" s="12" t="s">
        <v>4</v>
      </c>
      <c r="H10" s="13" t="str">
        <f>'Event Scheduler'!$E10&amp;"|"&amp;COUNTIF($E$5:E10,E10)</f>
        <v>41009|6</v>
      </c>
    </row>
    <row r="11" spans="2:8" ht="15" customHeight="1" thickTop="1">
      <c r="B11" s="16"/>
      <c r="C11" s="16"/>
      <c r="E11" s="10">
        <v>41009</v>
      </c>
      <c r="F11" s="11">
        <v>0.541666666666666</v>
      </c>
      <c r="G11" s="12" t="s">
        <v>23</v>
      </c>
      <c r="H11" s="13" t="str">
        <f>'Event Scheduler'!$E11&amp;"|"&amp;COUNTIF($E$5:E11,E11)</f>
        <v>41009|7</v>
      </c>
    </row>
    <row r="12" spans="2:8" ht="15" customHeight="1">
      <c r="B12" s="16"/>
      <c r="C12" s="16"/>
      <c r="E12" s="10">
        <v>41009</v>
      </c>
      <c r="F12" s="11">
        <v>0.5625</v>
      </c>
      <c r="G12" s="12" t="s">
        <v>5</v>
      </c>
      <c r="H12" s="13" t="str">
        <f>'Event Scheduler'!$E12&amp;"|"&amp;COUNTIF($E$5:E12,E12)</f>
        <v>41009|8</v>
      </c>
    </row>
    <row r="13" spans="2:8" ht="15" customHeight="1">
      <c r="B13" s="16"/>
      <c r="C13" s="16"/>
      <c r="E13" s="10">
        <v>41009</v>
      </c>
      <c r="F13" s="11">
        <v>0.625</v>
      </c>
      <c r="G13" s="12" t="s">
        <v>3</v>
      </c>
      <c r="H13" s="13" t="str">
        <f>'Event Scheduler'!$E13&amp;"|"&amp;COUNTIF($E$5:E13,E13)</f>
        <v>41009|9</v>
      </c>
    </row>
    <row r="14" spans="2:8" ht="15" customHeight="1">
      <c r="B14" s="16"/>
      <c r="C14" s="16"/>
      <c r="E14" s="10">
        <v>41009</v>
      </c>
      <c r="F14" s="11">
        <v>0.708333333333333</v>
      </c>
      <c r="G14" s="12" t="s">
        <v>6</v>
      </c>
      <c r="H14" s="13" t="str">
        <f>'Event Scheduler'!$E14&amp;"|"&amp;COUNTIF($E$5:E14,E14)</f>
        <v>41009|10</v>
      </c>
    </row>
    <row r="15" spans="2:8" ht="12">
      <c r="B15"/>
      <c r="C15"/>
      <c r="E15" s="10">
        <v>41009</v>
      </c>
      <c r="F15" s="11">
        <v>0.75</v>
      </c>
      <c r="G15" s="12" t="s">
        <v>21</v>
      </c>
      <c r="H15" s="13" t="str">
        <f>'Event Scheduler'!$E15&amp;"|"&amp;COUNTIF($E$5:E15,E15)</f>
        <v>41009|11</v>
      </c>
    </row>
    <row r="16" spans="2:8" ht="12">
      <c r="B16"/>
      <c r="C16"/>
      <c r="E16" s="10">
        <v>41010</v>
      </c>
      <c r="F16" s="11">
        <v>0.2708333333333333</v>
      </c>
      <c r="G16" s="12" t="s">
        <v>10</v>
      </c>
      <c r="H16" s="13" t="str">
        <f>'Event Scheduler'!$E16&amp;"|"&amp;COUNTIF($E$5:E17,E16)</f>
        <v>41010|2</v>
      </c>
    </row>
    <row r="17" spans="2:9" ht="12">
      <c r="B17"/>
      <c r="C17"/>
      <c r="E17" s="10">
        <v>41010</v>
      </c>
      <c r="F17" s="11">
        <v>0.3125</v>
      </c>
      <c r="G17" s="12" t="s">
        <v>22</v>
      </c>
      <c r="H17" s="13" t="str">
        <f>'Event Scheduler'!$E17&amp;"|"&amp;COUNTIF($E$5:E17,E17)</f>
        <v>41010|2</v>
      </c>
      <c r="I17" s="14" t="s">
        <v>24</v>
      </c>
    </row>
    <row r="18" spans="5:6" ht="12">
      <c r="E18" s="14"/>
      <c r="F18" s="14"/>
    </row>
  </sheetData>
  <sheetProtection/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1" bottom="1" header="0.3" footer="0.3"/>
  <pageSetup fitToHeight="0" fitToWidth="1" horizontalDpi="600" verticalDpi="600" orientation="portrait" scale="92"/>
  <drawing r:id="rId2"/>
  <picture r:id="rId3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3:G52"/>
  <sheetViews>
    <sheetView showGridLines="0" tabSelected="1" zoomScalePageLayoutView="0" workbookViewId="0" topLeftCell="A1">
      <selection activeCell="B50" sqref="B50"/>
    </sheetView>
  </sheetViews>
  <sheetFormatPr defaultColWidth="9.16015625" defaultRowHeight="18.75" customHeight="1"/>
  <cols>
    <col min="1" max="1" width="3.33203125" style="28" customWidth="1"/>
    <col min="2" max="2" width="42.83203125" style="28" customWidth="1"/>
    <col min="3" max="3" width="23.66015625" style="28" customWidth="1"/>
    <col min="4" max="4" width="18.16015625" style="28" customWidth="1"/>
    <col min="5" max="5" width="17.83203125" style="28" customWidth="1"/>
    <col min="6" max="6" width="19.33203125" style="28" customWidth="1"/>
    <col min="7" max="7" width="25.33203125" style="28" customWidth="1"/>
    <col min="8" max="8" width="9.16015625" style="28" customWidth="1"/>
    <col min="9" max="9" width="24.66015625" style="28" customWidth="1"/>
    <col min="10" max="16384" width="9.16015625" style="28" customWidth="1"/>
  </cols>
  <sheetData>
    <row r="1" s="35" customFormat="1" ht="13.5" customHeight="1"/>
    <row r="2" ht="13.5" customHeight="1"/>
    <row r="3" spans="2:7" s="45" customFormat="1" ht="27" customHeight="1">
      <c r="B3" s="29" t="s">
        <v>115</v>
      </c>
      <c r="C3" s="29" t="s">
        <v>116</v>
      </c>
      <c r="D3" s="29" t="s">
        <v>117</v>
      </c>
      <c r="E3" s="29" t="s">
        <v>118</v>
      </c>
      <c r="F3" s="29" t="s">
        <v>119</v>
      </c>
      <c r="G3" s="29" t="s">
        <v>120</v>
      </c>
    </row>
    <row r="4" spans="2:7" s="45" customFormat="1" ht="27" customHeight="1">
      <c r="B4" s="29" t="s">
        <v>71</v>
      </c>
      <c r="C4" s="29"/>
      <c r="D4" s="29"/>
      <c r="E4" s="29"/>
      <c r="F4" s="29"/>
      <c r="G4" s="29"/>
    </row>
    <row r="5" spans="2:7" s="31" customFormat="1" ht="18.75" customHeight="1">
      <c r="B5" s="30" t="s">
        <v>107</v>
      </c>
      <c r="C5" s="31" t="s">
        <v>31</v>
      </c>
      <c r="D5" s="31" t="s">
        <v>87</v>
      </c>
      <c r="E5" s="31" t="s">
        <v>38</v>
      </c>
      <c r="F5" s="31" t="s">
        <v>39</v>
      </c>
      <c r="G5" s="32" t="s">
        <v>40</v>
      </c>
    </row>
    <row r="6" spans="2:7" s="31" customFormat="1" ht="18.75" customHeight="1">
      <c r="B6" s="33" t="s">
        <v>112</v>
      </c>
      <c r="C6" s="31" t="s">
        <v>35</v>
      </c>
      <c r="D6" s="31" t="s">
        <v>87</v>
      </c>
      <c r="E6" s="31" t="s">
        <v>55</v>
      </c>
      <c r="F6" s="31" t="s">
        <v>80</v>
      </c>
      <c r="G6" s="40" t="s">
        <v>56</v>
      </c>
    </row>
    <row r="7" spans="2:7" s="31" customFormat="1" ht="18.75" customHeight="1">
      <c r="B7" s="30" t="s">
        <v>109</v>
      </c>
      <c r="C7" s="31" t="s">
        <v>30</v>
      </c>
      <c r="D7" s="31" t="s">
        <v>87</v>
      </c>
      <c r="E7" s="31" t="s">
        <v>68</v>
      </c>
      <c r="F7" s="31" t="s">
        <v>47</v>
      </c>
      <c r="G7" s="32" t="s">
        <v>43</v>
      </c>
    </row>
    <row r="8" spans="2:7" s="31" customFormat="1" ht="18.75" customHeight="1">
      <c r="B8" s="30" t="s">
        <v>106</v>
      </c>
      <c r="C8" s="31" t="s">
        <v>91</v>
      </c>
      <c r="D8" s="31" t="s">
        <v>87</v>
      </c>
      <c r="E8" s="31" t="s">
        <v>99</v>
      </c>
      <c r="F8" s="31" t="s">
        <v>98</v>
      </c>
      <c r="G8" s="32" t="s">
        <v>97</v>
      </c>
    </row>
    <row r="9" spans="2:7" s="31" customFormat="1" ht="18.75" customHeight="1">
      <c r="B9" s="30" t="s">
        <v>90</v>
      </c>
      <c r="C9" s="31" t="s">
        <v>92</v>
      </c>
      <c r="D9" s="31" t="s">
        <v>87</v>
      </c>
      <c r="E9" s="31" t="s">
        <v>93</v>
      </c>
      <c r="F9" s="31" t="s">
        <v>101</v>
      </c>
      <c r="G9" s="32" t="s">
        <v>100</v>
      </c>
    </row>
    <row r="10" spans="2:7" s="31" customFormat="1" ht="18.75" customHeight="1">
      <c r="B10" s="30" t="s">
        <v>103</v>
      </c>
      <c r="C10" s="31" t="s">
        <v>64</v>
      </c>
      <c r="D10" s="31" t="s">
        <v>87</v>
      </c>
      <c r="E10" s="31" t="s">
        <v>66</v>
      </c>
      <c r="F10" s="31" t="s">
        <v>65</v>
      </c>
      <c r="G10" s="32" t="s">
        <v>86</v>
      </c>
    </row>
    <row r="11" spans="2:7" s="31" customFormat="1" ht="18.75" customHeight="1">
      <c r="B11" s="30" t="s">
        <v>113</v>
      </c>
      <c r="C11" s="31" t="s">
        <v>32</v>
      </c>
      <c r="D11" s="31" t="s">
        <v>87</v>
      </c>
      <c r="E11" s="31" t="s">
        <v>44</v>
      </c>
      <c r="F11" s="31" t="s">
        <v>45</v>
      </c>
      <c r="G11" s="32" t="s">
        <v>46</v>
      </c>
    </row>
    <row r="12" spans="2:7" s="47" customFormat="1" ht="18.75" customHeight="1">
      <c r="B12" s="46" t="s">
        <v>127</v>
      </c>
      <c r="C12" s="47" t="s">
        <v>29</v>
      </c>
      <c r="D12" s="47" t="s">
        <v>87</v>
      </c>
      <c r="E12" s="47" t="s">
        <v>41</v>
      </c>
      <c r="F12" s="47" t="s">
        <v>54</v>
      </c>
      <c r="G12" s="48" t="s">
        <v>42</v>
      </c>
    </row>
    <row r="13" spans="2:7" s="35" customFormat="1" ht="18.75" customHeight="1">
      <c r="B13" s="52"/>
      <c r="G13" s="42"/>
    </row>
    <row r="14" s="35" customFormat="1" ht="18.75" customHeight="1">
      <c r="B14" s="34" t="s">
        <v>72</v>
      </c>
    </row>
    <row r="15" spans="2:7" s="31" customFormat="1" ht="18.75" customHeight="1">
      <c r="B15" s="30" t="s">
        <v>94</v>
      </c>
      <c r="C15" s="31" t="s">
        <v>34</v>
      </c>
      <c r="D15" s="31" t="s">
        <v>88</v>
      </c>
      <c r="E15" s="31" t="s">
        <v>51</v>
      </c>
      <c r="F15" s="31" t="s">
        <v>57</v>
      </c>
      <c r="G15" s="32" t="s">
        <v>52</v>
      </c>
    </row>
    <row r="16" spans="2:7" s="31" customFormat="1" ht="18.75" customHeight="1">
      <c r="B16" s="30" t="s">
        <v>108</v>
      </c>
      <c r="C16" s="31" t="s">
        <v>31</v>
      </c>
      <c r="D16" s="31" t="s">
        <v>87</v>
      </c>
      <c r="E16" s="31" t="s">
        <v>38</v>
      </c>
      <c r="F16" s="31" t="s">
        <v>39</v>
      </c>
      <c r="G16" s="32" t="s">
        <v>40</v>
      </c>
    </row>
    <row r="17" spans="2:7" s="31" customFormat="1" ht="18.75" customHeight="1">
      <c r="B17" s="30" t="s">
        <v>83</v>
      </c>
      <c r="C17" s="31" t="s">
        <v>28</v>
      </c>
      <c r="D17" s="31" t="s">
        <v>88</v>
      </c>
      <c r="E17" s="31" t="s">
        <v>48</v>
      </c>
      <c r="F17" s="31" t="s">
        <v>49</v>
      </c>
      <c r="G17" s="32" t="s">
        <v>50</v>
      </c>
    </row>
    <row r="18" spans="2:7" s="31" customFormat="1" ht="18.75" customHeight="1">
      <c r="B18" s="33" t="s">
        <v>96</v>
      </c>
      <c r="C18" s="31" t="s">
        <v>91</v>
      </c>
      <c r="D18" s="31" t="s">
        <v>87</v>
      </c>
      <c r="E18" s="31" t="s">
        <v>99</v>
      </c>
      <c r="F18" s="31" t="s">
        <v>105</v>
      </c>
      <c r="G18" s="40" t="s">
        <v>97</v>
      </c>
    </row>
    <row r="19" spans="2:7" s="31" customFormat="1" ht="18.75" customHeight="1">
      <c r="B19" s="33" t="s">
        <v>90</v>
      </c>
      <c r="C19" s="31" t="s">
        <v>92</v>
      </c>
      <c r="D19" s="31" t="s">
        <v>87</v>
      </c>
      <c r="E19" s="31" t="s">
        <v>58</v>
      </c>
      <c r="F19" s="31" t="s">
        <v>102</v>
      </c>
      <c r="G19" s="40" t="s">
        <v>100</v>
      </c>
    </row>
    <row r="20" spans="2:7" s="31" customFormat="1" ht="18.75" customHeight="1">
      <c r="B20" s="33" t="s">
        <v>90</v>
      </c>
      <c r="C20" s="31" t="s">
        <v>35</v>
      </c>
      <c r="D20" s="31" t="s">
        <v>87</v>
      </c>
      <c r="E20" s="31" t="s">
        <v>55</v>
      </c>
      <c r="F20" s="31" t="s">
        <v>114</v>
      </c>
      <c r="G20" s="40" t="s">
        <v>56</v>
      </c>
    </row>
    <row r="21" spans="2:7" s="31" customFormat="1" ht="18.75" customHeight="1">
      <c r="B21" s="30" t="s">
        <v>73</v>
      </c>
      <c r="C21" s="31" t="s">
        <v>64</v>
      </c>
      <c r="D21" s="31" t="s">
        <v>87</v>
      </c>
      <c r="E21" s="31" t="s">
        <v>66</v>
      </c>
      <c r="F21" s="31" t="s">
        <v>67</v>
      </c>
      <c r="G21" s="32" t="s">
        <v>86</v>
      </c>
    </row>
    <row r="22" spans="2:7" s="31" customFormat="1" ht="18.75" customHeight="1">
      <c r="B22" s="30" t="s">
        <v>110</v>
      </c>
      <c r="C22" s="31" t="s">
        <v>30</v>
      </c>
      <c r="D22" s="31" t="s">
        <v>87</v>
      </c>
      <c r="E22" s="31" t="s">
        <v>68</v>
      </c>
      <c r="F22" s="31" t="s">
        <v>47</v>
      </c>
      <c r="G22" s="32" t="s">
        <v>43</v>
      </c>
    </row>
    <row r="23" spans="2:7" s="35" customFormat="1" ht="18.75" customHeight="1">
      <c r="B23" s="36"/>
      <c r="G23" s="37"/>
    </row>
    <row r="24" s="35" customFormat="1" ht="18.75" customHeight="1">
      <c r="B24" s="34" t="s">
        <v>76</v>
      </c>
    </row>
    <row r="25" spans="2:7" s="31" customFormat="1" ht="18.75" customHeight="1">
      <c r="B25" s="30" t="s">
        <v>83</v>
      </c>
      <c r="C25" s="31" t="s">
        <v>28</v>
      </c>
      <c r="D25" s="31" t="s">
        <v>88</v>
      </c>
      <c r="E25" s="31" t="s">
        <v>89</v>
      </c>
      <c r="F25" s="31" t="s">
        <v>79</v>
      </c>
      <c r="G25" s="32" t="s">
        <v>50</v>
      </c>
    </row>
    <row r="26" spans="2:7" s="31" customFormat="1" ht="18.75" customHeight="1">
      <c r="B26" s="30" t="s">
        <v>83</v>
      </c>
      <c r="C26" s="31" t="s">
        <v>33</v>
      </c>
      <c r="D26" s="31" t="s">
        <v>88</v>
      </c>
      <c r="E26" s="31" t="s">
        <v>84</v>
      </c>
      <c r="F26" s="31" t="s">
        <v>85</v>
      </c>
      <c r="G26" s="32" t="s">
        <v>53</v>
      </c>
    </row>
    <row r="27" spans="2:7" s="31" customFormat="1" ht="18.75" customHeight="1">
      <c r="B27" s="30" t="s">
        <v>95</v>
      </c>
      <c r="C27" s="31" t="s">
        <v>34</v>
      </c>
      <c r="D27" s="31" t="s">
        <v>88</v>
      </c>
      <c r="E27" s="31" t="s">
        <v>51</v>
      </c>
      <c r="F27" s="31" t="s">
        <v>77</v>
      </c>
      <c r="G27" s="32" t="s">
        <v>52</v>
      </c>
    </row>
    <row r="28" spans="2:7" s="31" customFormat="1" ht="18.75" customHeight="1">
      <c r="B28" s="30" t="s">
        <v>104</v>
      </c>
      <c r="C28" s="31" t="s">
        <v>64</v>
      </c>
      <c r="D28" s="31" t="s">
        <v>87</v>
      </c>
      <c r="E28" s="31" t="s">
        <v>66</v>
      </c>
      <c r="F28" s="31" t="s">
        <v>80</v>
      </c>
      <c r="G28" s="32" t="s">
        <v>86</v>
      </c>
    </row>
    <row r="29" spans="2:7" s="31" customFormat="1" ht="18" customHeight="1">
      <c r="B29" s="30" t="s">
        <v>107</v>
      </c>
      <c r="C29" s="31" t="s">
        <v>31</v>
      </c>
      <c r="D29" s="31" t="s">
        <v>87</v>
      </c>
      <c r="E29" s="31" t="s">
        <v>38</v>
      </c>
      <c r="F29" s="31" t="s">
        <v>39</v>
      </c>
      <c r="G29" s="32" t="s">
        <v>40</v>
      </c>
    </row>
    <row r="30" spans="2:7" s="31" customFormat="1" ht="18.75" customHeight="1">
      <c r="B30" s="33" t="s">
        <v>111</v>
      </c>
      <c r="C30" s="31" t="s">
        <v>30</v>
      </c>
      <c r="D30" s="31" t="s">
        <v>87</v>
      </c>
      <c r="E30" s="31" t="s">
        <v>68</v>
      </c>
      <c r="F30" s="31" t="s">
        <v>47</v>
      </c>
      <c r="G30" s="40" t="s">
        <v>43</v>
      </c>
    </row>
    <row r="31" spans="2:7" s="31" customFormat="1" ht="18.75" customHeight="1">
      <c r="B31" s="33" t="s">
        <v>90</v>
      </c>
      <c r="C31" s="31" t="s">
        <v>92</v>
      </c>
      <c r="D31" s="31" t="s">
        <v>87</v>
      </c>
      <c r="E31" s="31" t="s">
        <v>58</v>
      </c>
      <c r="F31" s="31" t="s">
        <v>102</v>
      </c>
      <c r="G31" s="40" t="s">
        <v>100</v>
      </c>
    </row>
    <row r="32" spans="2:7" s="31" customFormat="1" ht="18.75" customHeight="1">
      <c r="B32" s="30" t="s">
        <v>82</v>
      </c>
      <c r="C32" s="31" t="s">
        <v>32</v>
      </c>
      <c r="D32" s="31" t="s">
        <v>87</v>
      </c>
      <c r="E32" s="31" t="s">
        <v>44</v>
      </c>
      <c r="F32" s="31" t="s">
        <v>81</v>
      </c>
      <c r="G32" s="32" t="s">
        <v>46</v>
      </c>
    </row>
    <row r="33" spans="2:7" s="50" customFormat="1" ht="18.75" customHeight="1">
      <c r="B33" s="49" t="s">
        <v>126</v>
      </c>
      <c r="C33" s="50" t="s">
        <v>29</v>
      </c>
      <c r="D33" s="50" t="s">
        <v>87</v>
      </c>
      <c r="E33" s="50" t="s">
        <v>41</v>
      </c>
      <c r="F33" s="50" t="s">
        <v>54</v>
      </c>
      <c r="G33" s="51" t="s">
        <v>42</v>
      </c>
    </row>
    <row r="34" spans="2:7" s="35" customFormat="1" ht="18.75" customHeight="1">
      <c r="B34" s="36"/>
      <c r="G34" s="37"/>
    </row>
    <row r="35" spans="2:7" s="35" customFormat="1" ht="18.75" customHeight="1">
      <c r="B35" s="34" t="s">
        <v>74</v>
      </c>
      <c r="G35" s="37"/>
    </row>
    <row r="36" spans="2:7" s="31" customFormat="1" ht="18.75" customHeight="1">
      <c r="B36" s="38" t="s">
        <v>94</v>
      </c>
      <c r="C36" s="31" t="s">
        <v>34</v>
      </c>
      <c r="D36" s="31" t="s">
        <v>88</v>
      </c>
      <c r="E36" s="31" t="s">
        <v>51</v>
      </c>
      <c r="F36" s="31" t="s">
        <v>77</v>
      </c>
      <c r="G36" s="32" t="s">
        <v>52</v>
      </c>
    </row>
    <row r="37" spans="2:7" s="31" customFormat="1" ht="18.75" customHeight="1">
      <c r="B37" s="38" t="s">
        <v>108</v>
      </c>
      <c r="C37" s="31" t="s">
        <v>31</v>
      </c>
      <c r="D37" s="31" t="s">
        <v>87</v>
      </c>
      <c r="E37" s="31" t="s">
        <v>38</v>
      </c>
      <c r="F37" s="31" t="s">
        <v>39</v>
      </c>
      <c r="G37" s="32" t="s">
        <v>40</v>
      </c>
    </row>
    <row r="38" spans="2:7" s="31" customFormat="1" ht="18.75" customHeight="1">
      <c r="B38" s="30" t="s">
        <v>75</v>
      </c>
      <c r="C38" s="31" t="s">
        <v>33</v>
      </c>
      <c r="D38" s="31" t="s">
        <v>88</v>
      </c>
      <c r="E38" s="31" t="s">
        <v>70</v>
      </c>
      <c r="F38" s="31" t="s">
        <v>69</v>
      </c>
      <c r="G38" s="32" t="s">
        <v>53</v>
      </c>
    </row>
    <row r="39" spans="2:7" s="31" customFormat="1" ht="18.75" customHeight="1">
      <c r="B39" s="38" t="s">
        <v>83</v>
      </c>
      <c r="C39" s="31" t="s">
        <v>28</v>
      </c>
      <c r="D39" s="31" t="s">
        <v>88</v>
      </c>
      <c r="E39" s="31" t="s">
        <v>48</v>
      </c>
      <c r="F39" s="31" t="s">
        <v>79</v>
      </c>
      <c r="G39" s="32" t="s">
        <v>50</v>
      </c>
    </row>
    <row r="40" spans="2:7" s="31" customFormat="1" ht="18.75" customHeight="1">
      <c r="B40" s="39" t="s">
        <v>121</v>
      </c>
      <c r="C40" s="31" t="s">
        <v>91</v>
      </c>
      <c r="D40" s="31" t="s">
        <v>87</v>
      </c>
      <c r="E40" s="31" t="s">
        <v>99</v>
      </c>
      <c r="F40" s="31" t="s">
        <v>105</v>
      </c>
      <c r="G40" s="44" t="s">
        <v>97</v>
      </c>
    </row>
    <row r="41" spans="2:7" s="31" customFormat="1" ht="18.75" customHeight="1">
      <c r="B41" s="39" t="s">
        <v>90</v>
      </c>
      <c r="C41" s="31" t="s">
        <v>35</v>
      </c>
      <c r="D41" s="31" t="s">
        <v>87</v>
      </c>
      <c r="E41" s="31" t="s">
        <v>55</v>
      </c>
      <c r="F41" s="31" t="s">
        <v>114</v>
      </c>
      <c r="G41" s="40" t="s">
        <v>56</v>
      </c>
    </row>
    <row r="42" spans="2:7" s="31" customFormat="1" ht="18.75" customHeight="1">
      <c r="B42" s="39" t="s">
        <v>112</v>
      </c>
      <c r="C42" s="31" t="s">
        <v>32</v>
      </c>
      <c r="D42" s="31" t="s">
        <v>87</v>
      </c>
      <c r="E42" s="31" t="s">
        <v>44</v>
      </c>
      <c r="F42" s="31" t="s">
        <v>81</v>
      </c>
      <c r="G42" s="40" t="s">
        <v>46</v>
      </c>
    </row>
    <row r="43" spans="2:7" s="47" customFormat="1" ht="18.75" customHeight="1">
      <c r="B43" s="46" t="s">
        <v>125</v>
      </c>
      <c r="C43" s="47" t="s">
        <v>29</v>
      </c>
      <c r="D43" s="47" t="s">
        <v>87</v>
      </c>
      <c r="E43" s="47" t="s">
        <v>41</v>
      </c>
      <c r="F43" s="47" t="s">
        <v>54</v>
      </c>
      <c r="G43" s="48" t="s">
        <v>42</v>
      </c>
    </row>
    <row r="44" spans="2:7" s="47" customFormat="1" ht="18.75" customHeight="1">
      <c r="B44" s="46"/>
      <c r="G44" s="48"/>
    </row>
    <row r="45" s="35" customFormat="1" ht="18.75" customHeight="1">
      <c r="G45" s="37"/>
    </row>
    <row r="46" spans="2:7" s="35" customFormat="1" ht="18.75" customHeight="1">
      <c r="B46" s="41" t="s">
        <v>128</v>
      </c>
      <c r="G46" s="42"/>
    </row>
    <row r="47" spans="2:7" s="31" customFormat="1" ht="18.75" customHeight="1">
      <c r="B47" s="43" t="s">
        <v>83</v>
      </c>
      <c r="C47" s="31" t="s">
        <v>33</v>
      </c>
      <c r="D47" s="31" t="s">
        <v>88</v>
      </c>
      <c r="E47" s="31" t="s">
        <v>70</v>
      </c>
      <c r="F47" s="31" t="s">
        <v>69</v>
      </c>
      <c r="G47" s="44" t="s">
        <v>53</v>
      </c>
    </row>
    <row r="48" spans="2:7" s="31" customFormat="1" ht="18.75" customHeight="1">
      <c r="B48" s="43" t="s">
        <v>122</v>
      </c>
      <c r="C48" s="31" t="s">
        <v>91</v>
      </c>
      <c r="D48" s="31" t="s">
        <v>87</v>
      </c>
      <c r="E48" s="31" t="s">
        <v>99</v>
      </c>
      <c r="F48" s="31" t="s">
        <v>105</v>
      </c>
      <c r="G48" s="44" t="s">
        <v>97</v>
      </c>
    </row>
    <row r="49" spans="2:7" s="35" customFormat="1" ht="18.75" customHeight="1">
      <c r="B49" s="41"/>
      <c r="G49" s="42"/>
    </row>
    <row r="50" spans="2:7" s="35" customFormat="1" ht="18.75" customHeight="1">
      <c r="B50" s="41" t="s">
        <v>129</v>
      </c>
      <c r="G50" s="42"/>
    </row>
    <row r="51" spans="2:7" s="31" customFormat="1" ht="18.75" customHeight="1">
      <c r="B51" s="31" t="s">
        <v>78</v>
      </c>
      <c r="C51" s="31" t="s">
        <v>36</v>
      </c>
      <c r="D51" s="31" t="s">
        <v>123</v>
      </c>
      <c r="E51" s="31" t="s">
        <v>58</v>
      </c>
      <c r="F51" s="31" t="s">
        <v>59</v>
      </c>
      <c r="G51" s="32" t="s">
        <v>60</v>
      </c>
    </row>
    <row r="52" spans="2:7" s="31" customFormat="1" ht="18.75" customHeight="1">
      <c r="B52" s="31" t="s">
        <v>78</v>
      </c>
      <c r="C52" s="31" t="s">
        <v>37</v>
      </c>
      <c r="D52" s="31" t="s">
        <v>124</v>
      </c>
      <c r="E52" s="31" t="s">
        <v>61</v>
      </c>
      <c r="F52" s="31" t="s">
        <v>62</v>
      </c>
      <c r="G52" s="32" t="s">
        <v>63</v>
      </c>
    </row>
  </sheetData>
  <sheetProtection/>
  <hyperlinks>
    <hyperlink ref="G7" r:id="rId1" display="joverton@uno.edu"/>
    <hyperlink ref="G17" r:id="rId2" display="kgriffit@uno.edu"/>
    <hyperlink ref="G15" r:id="rId3" display="afrench@uno.edu"/>
    <hyperlink ref="G22" r:id="rId4" display="joverton@uno.edu"/>
    <hyperlink ref="G5" r:id="rId5" display="fretz@uno.edu"/>
    <hyperlink ref="G52" r:id="rId6" display="ddaniel@uno.edu"/>
    <hyperlink ref="G51" r:id="rId7" display="dhoover@uno.edu"/>
    <hyperlink ref="G38" r:id="rId8" display="dbaas@uno.edu"/>
    <hyperlink ref="G36" r:id="rId9" display="afrench@uno.edu"/>
    <hyperlink ref="G27" r:id="rId10" display="afrench@uno.edu"/>
    <hyperlink ref="G10" r:id="rId11" display="lzfulop@uno.edu"/>
    <hyperlink ref="G29" r:id="rId12" display="fretz@uno.edu"/>
    <hyperlink ref="G25" r:id="rId13" display="kgriffit@uno.edu"/>
    <hyperlink ref="G39" r:id="rId14" display="kgriffit@uno.edu"/>
    <hyperlink ref="G21" r:id="rId15" display="lzfulop@uno.edu"/>
    <hyperlink ref="G16" r:id="rId16" display="fretz@uno.edu"/>
    <hyperlink ref="G26" r:id="rId17" display="dbaas@uno.edu"/>
    <hyperlink ref="G28" r:id="rId18" display="lzfulop@uno.edu"/>
    <hyperlink ref="G33" r:id="rId19" display="lmedina@uno.edu"/>
    <hyperlink ref="G37" r:id="rId20" display="fretz@uno.edu"/>
    <hyperlink ref="G32" r:id="rId21" display="hgriffin@uno.edu"/>
    <hyperlink ref="G11" r:id="rId22" display="hgriffin@uno.edu"/>
    <hyperlink ref="G8" r:id="rId23" display="jroe@uno.edu"/>
    <hyperlink ref="G9" r:id="rId24" display="kmclin@uno.edu"/>
    <hyperlink ref="G19" r:id="rId25" display="kmclin@uno.edu"/>
    <hyperlink ref="G31" r:id="rId26" display="kmclin@uno.edu"/>
    <hyperlink ref="G20" r:id="rId27" display="ehansen@uno.edu"/>
    <hyperlink ref="G30" r:id="rId28" display="joverton@uno.edu"/>
    <hyperlink ref="G42" r:id="rId29" display="hgriffin@uno.edu"/>
    <hyperlink ref="G6" r:id="rId30" display="ehansen@uno.edu"/>
    <hyperlink ref="G41" r:id="rId31" display="ehansen@uno.edu"/>
    <hyperlink ref="G47" r:id="rId32" display="dbaas@uno.edu"/>
    <hyperlink ref="G40" r:id="rId33" display="jroe@uno.edu"/>
    <hyperlink ref="G48" r:id="rId34" display="jroe@uno.edu"/>
  </hyperlinks>
  <printOptions/>
  <pageMargins left="0.75" right="0.75" top="1" bottom="1" header="0.3" footer="0.3"/>
  <pageSetup horizontalDpi="300" verticalDpi="300" orientation="landscape"/>
  <drawing r:id="rId36"/>
  <picture r:id="rId37"/>
  <tableParts>
    <tablePart r:id="rId3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subject/>
  <dc:creator>ddaniel</dc:creator>
  <cp:keywords/>
  <dc:description/>
  <cp:lastModifiedBy>Microsoft Office User</cp:lastModifiedBy>
  <cp:lastPrinted>2017-01-11T20:17:08Z</cp:lastPrinted>
  <dcterms:created xsi:type="dcterms:W3CDTF">2012-08-20T00:06:10Z</dcterms:created>
  <dcterms:modified xsi:type="dcterms:W3CDTF">2017-01-11T20:33:45Z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